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7470" tabRatio="921" activeTab="1"/>
  </bookViews>
  <sheets>
    <sheet name="дод2 " sheetId="1" r:id="rId1"/>
    <sheet name="Дод3" sheetId="2" r:id="rId2"/>
    <sheet name="Дод 3.1" sheetId="3" r:id="rId3"/>
    <sheet name="дод4" sheetId="4" r:id="rId4"/>
    <sheet name="дод5" sheetId="5" r:id="rId5"/>
  </sheets>
  <definedNames>
    <definedName name="_xlfn.AGGREGATE" hidden="1">#NAME?</definedName>
    <definedName name="_xlnm._FilterDatabase" localSheetId="0" hidden="1">'дод2 '!$S$2:$S$291</definedName>
    <definedName name="_xlnm.Print_Titles" localSheetId="0">'дод2 '!$9:$15</definedName>
    <definedName name="_xlnm.Print_Titles" localSheetId="4">'дод5'!$8:$14</definedName>
    <definedName name="_xlnm.Print_Area" localSheetId="2">'Дод 3.1'!$A$1:$E$27</definedName>
    <definedName name="_xlnm.Print_Area" localSheetId="0">'дод2 '!$A$1:$R$292</definedName>
    <definedName name="_xlnm.Print_Area" localSheetId="3">'дод4'!$A$1:$J$105</definedName>
    <definedName name="_xlnm.Print_Area" localSheetId="4">'дод5'!$A$1:$F$32</definedName>
  </definedNames>
  <calcPr fullCalcOnLoad="1"/>
</workbook>
</file>

<file path=xl/sharedStrings.xml><?xml version="1.0" encoding="utf-8"?>
<sst xmlns="http://schemas.openxmlformats.org/spreadsheetml/2006/main" count="1200" uniqueCount="733">
  <si>
    <t>Інші заходи в галузі культури і мистецтва</t>
  </si>
  <si>
    <t xml:space="preserve">Будівництво інших об"єктів соціальної та виробничої інфраструктури комунальної власності </t>
  </si>
  <si>
    <t>1614040</t>
  </si>
  <si>
    <t>1617321</t>
  </si>
  <si>
    <t>7321</t>
  </si>
  <si>
    <r>
      <t>Будівництво</t>
    </r>
    <r>
      <rPr>
        <i/>
        <vertAlign val="superscript"/>
        <sz val="8"/>
        <rFont val="Times New Roman"/>
        <family val="1"/>
      </rPr>
      <t>1</t>
    </r>
    <r>
      <rPr>
        <i/>
        <sz val="8"/>
        <rFont val="Times New Roman"/>
        <family val="1"/>
      </rPr>
      <t xml:space="preserve"> </t>
    </r>
    <r>
      <rPr>
        <i/>
        <sz val="14"/>
        <rFont val="Times New Roman"/>
        <family val="1"/>
      </rPr>
      <t>освітніх установ та закладів</t>
    </r>
  </si>
  <si>
    <t>1617322</t>
  </si>
  <si>
    <t>7322</t>
  </si>
  <si>
    <r>
      <t>Будівництво</t>
    </r>
    <r>
      <rPr>
        <i/>
        <vertAlign val="superscript"/>
        <sz val="12"/>
        <rFont val="Times New Roman"/>
        <family val="1"/>
      </rPr>
      <t>1</t>
    </r>
    <r>
      <rPr>
        <i/>
        <sz val="12"/>
        <rFont val="Times New Roman"/>
        <family val="1"/>
      </rPr>
      <t xml:space="preserve"> медичних установ та закладів</t>
    </r>
  </si>
  <si>
    <t>1617340</t>
  </si>
  <si>
    <t>1618311</t>
  </si>
  <si>
    <t>1618120</t>
  </si>
  <si>
    <t>8120</t>
  </si>
  <si>
    <t>1618312</t>
  </si>
  <si>
    <t>8312</t>
  </si>
  <si>
    <t xml:space="preserve">Інша діяльність у сфері екології та охорони природних ресурсів </t>
  </si>
  <si>
    <t>2300000</t>
  </si>
  <si>
    <t>2310000</t>
  </si>
  <si>
    <t>2313192</t>
  </si>
  <si>
    <t>3192</t>
  </si>
  <si>
    <t>2417110</t>
  </si>
  <si>
    <t>7110</t>
  </si>
  <si>
    <t xml:space="preserve">Реалізація програм в галузі сільського господарства </t>
  </si>
  <si>
    <t>2417120</t>
  </si>
  <si>
    <t>7120</t>
  </si>
  <si>
    <t>Забезпечення діяльності ветеринарних лікарень та ветеринарних лабораторій</t>
  </si>
  <si>
    <t>2700000</t>
  </si>
  <si>
    <t>2710000</t>
  </si>
  <si>
    <t>7693</t>
  </si>
  <si>
    <t>2800000</t>
  </si>
  <si>
    <t>2810000</t>
  </si>
  <si>
    <t>2818311</t>
  </si>
  <si>
    <t>2818312</t>
  </si>
  <si>
    <t>2818313</t>
  </si>
  <si>
    <t>8313</t>
  </si>
  <si>
    <t>3018110</t>
  </si>
  <si>
    <t>8110</t>
  </si>
  <si>
    <t>7440</t>
  </si>
  <si>
    <t>1117325</t>
  </si>
  <si>
    <t>Заходи державної політики з питань дітей та їх соціального захисту</t>
  </si>
  <si>
    <t>Утримання та забезпечення діяльності центрів соціальних служб для сім’ї, дітей та молоді</t>
  </si>
  <si>
    <t>1113122</t>
  </si>
  <si>
    <t>3122</t>
  </si>
  <si>
    <t>1113123</t>
  </si>
  <si>
    <t>3123</t>
  </si>
  <si>
    <t>1113241</t>
  </si>
  <si>
    <t>1113242</t>
  </si>
  <si>
    <t>Утримання та розвиток автомобільних доріг загального користування та лорожньої інфраструктури  за рахунок субвенції з державного бюджету</t>
  </si>
  <si>
    <t>3719410</t>
  </si>
  <si>
    <t>3719310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</si>
  <si>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</si>
  <si>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Інші заходи, пов'язані з економічною діяльністю</t>
  </si>
  <si>
    <t>Код</t>
  </si>
  <si>
    <t>0763</t>
  </si>
  <si>
    <t>0824</t>
  </si>
  <si>
    <t>1030</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</si>
  <si>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</si>
  <si>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</si>
  <si>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</si>
  <si>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</si>
  <si>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1020</t>
  </si>
  <si>
    <t>3103</t>
  </si>
  <si>
    <t>2400000</t>
  </si>
  <si>
    <t>2410000</t>
  </si>
  <si>
    <t>Заходи державної політики з питань сім'ї</t>
  </si>
  <si>
    <t>1000000</t>
  </si>
  <si>
    <t>1010000</t>
  </si>
  <si>
    <t>з них</t>
  </si>
  <si>
    <t>бюджет розвитку</t>
  </si>
  <si>
    <t>Надання допомоги на дітей одиноким матерям</t>
  </si>
  <si>
    <t>0813046</t>
  </si>
  <si>
    <t>Надання тимчасової державної допомоги дітям</t>
  </si>
  <si>
    <t>0813047</t>
  </si>
  <si>
    <t>Надання державної соціальної допомоги малозабезпеченим сім'ям</t>
  </si>
  <si>
    <t>Надання допомоги у зв'язку з вагітністю і пологами</t>
  </si>
  <si>
    <t>0813042</t>
  </si>
  <si>
    <t>Надання допомоги при усиновленні дитини</t>
  </si>
  <si>
    <t>0813043</t>
  </si>
  <si>
    <t>2819740</t>
  </si>
  <si>
    <t>9740</t>
  </si>
  <si>
    <t>Надання субсидій населенню для відшкодування витрат на оплату житлово-комунальних послуг</t>
  </si>
  <si>
    <t>Надання державної соціальної допомоги, які не мають права на пенсію та особам з інвалідністю, державної соціальної допомоги на догляд</t>
  </si>
  <si>
    <t>Надання фінансової підтримки громадським організаціям ветеранів, осіб з інвалідністю  діяльність яких має соціальну спрямованість</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</si>
  <si>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</si>
  <si>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1115053</t>
  </si>
  <si>
    <t>5053</t>
  </si>
  <si>
    <t>Фінансова підтримка на утримання місцевих осередків (рад) всеукраїнських організацій фізкультурно-спортивної спрямованості</t>
  </si>
  <si>
    <t>1115061</t>
  </si>
  <si>
    <t>5061</t>
  </si>
  <si>
    <t>Загальний фонд</t>
  </si>
  <si>
    <t>Спеціальний фонд</t>
  </si>
  <si>
    <t>Разом</t>
  </si>
  <si>
    <t>1060</t>
  </si>
  <si>
    <t>1150</t>
  </si>
  <si>
    <t>2010</t>
  </si>
  <si>
    <t>Багатопрофільна стаціонарна медична допомога населенню</t>
  </si>
  <si>
    <t>2030</t>
  </si>
  <si>
    <t>0732</t>
  </si>
  <si>
    <t>2050</t>
  </si>
  <si>
    <t>Усього</t>
  </si>
  <si>
    <t>(код бюджету)</t>
  </si>
  <si>
    <t>0100</t>
  </si>
  <si>
    <t>Державне управління</t>
  </si>
  <si>
    <t>8000</t>
  </si>
  <si>
    <t xml:space="preserve">Інша діяльність </t>
  </si>
  <si>
    <t>3000</t>
  </si>
  <si>
    <t>Соціальний захист та соціальне забезпечення</t>
  </si>
  <si>
    <t>Управління екології та природних ресурсів Житомирської обласної державної адміністрації</t>
  </si>
  <si>
    <t>1100000</t>
  </si>
  <si>
    <t>1110000</t>
  </si>
  <si>
    <t>0900000</t>
  </si>
  <si>
    <t>0910000</t>
  </si>
  <si>
    <t>0913112</t>
  </si>
  <si>
    <t>1014030</t>
  </si>
  <si>
    <t>4040</t>
  </si>
  <si>
    <t>Забезпечення діяльності музеїв i виставок</t>
  </si>
  <si>
    <t>0443</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</si>
  <si>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</si>
  <si>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0813035</t>
  </si>
  <si>
    <t>0813041</t>
  </si>
  <si>
    <t>Надання допомоги при народження дитини</t>
  </si>
  <si>
    <t>0813044</t>
  </si>
  <si>
    <t>Надання допомоги на дітей, над якими  встановлено опіку чи піклування</t>
  </si>
  <si>
    <t>Підтримка спорту вищих досягнень та організацій, які здійснюють фізкультурно-спортивну діяльність в регіоні</t>
  </si>
  <si>
    <t>5062</t>
  </si>
  <si>
    <t>1115062</t>
  </si>
  <si>
    <t>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</si>
  <si>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t>
  </si>
  <si>
    <t>ДЕРЖАВНЕ УПРАВЛІННЯ</t>
  </si>
  <si>
    <t>СОЦІАЛЬНИЙ ЗАХИСТ ТА СОЦІАЛЬНЕ ЗАБЕЗПЕЧЕННЯ</t>
  </si>
  <si>
    <t>ІНША ДІЯЛЬНІСТЬ</t>
  </si>
  <si>
    <t>0813086</t>
  </si>
  <si>
    <t>0813049</t>
  </si>
  <si>
    <t>Вiдшкодування послуги з догляду за дитиною до трьох рокiв «мунiципальна няня»</t>
  </si>
  <si>
    <t>Охорона та раціональне використання природних ресурсів</t>
  </si>
  <si>
    <t>Утилізація відходів</t>
  </si>
  <si>
    <t>По відповідальних виконавцях</t>
  </si>
  <si>
    <t>Інші програми та заходи у сфері освіти</t>
  </si>
  <si>
    <t>9320</t>
  </si>
  <si>
    <t>Субвенція з місцевого бюджету за рахунок залишку коштів освітньої субвенції, що утворився на початок бюджетного періоду</t>
  </si>
  <si>
    <t>0700000</t>
  </si>
  <si>
    <t>0710000</t>
  </si>
  <si>
    <t>2020</t>
  </si>
  <si>
    <t>2070</t>
  </si>
  <si>
    <t>Стоматологічна допомога населенню</t>
  </si>
  <si>
    <t>0712144</t>
  </si>
  <si>
    <t>рішення сесії від 19 грудня 2018 року № 475</t>
  </si>
  <si>
    <t>0916080</t>
  </si>
  <si>
    <t>Реалізація державних та місцевих житлових програм</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</si>
  <si>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</si>
  <si>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Цільова програма щодо забезпечення та захисту прав дітей У Новоград-Волинському районі Житомирської області на 2017-2018 роки, рішення від 21 грудня 2016 року №177</t>
  </si>
  <si>
    <t>Архівний сектор Новоград-Волинської районної державної адміністрації</t>
  </si>
  <si>
    <t>250404</t>
  </si>
  <si>
    <t>Інші видатки</t>
  </si>
  <si>
    <t xml:space="preserve">Прграма розвитку архівної справи на 2013-2017 роки, розпорядження від 15.05.2013 року № 180 </t>
  </si>
  <si>
    <t>Управління фінансів Новоград-Волинського району</t>
  </si>
  <si>
    <t>Інші субвенції</t>
  </si>
  <si>
    <t>Районна цільова соціальна програма "Шкільний автобус" на період до 2020 року, рішення сесії від 21 грудня 2016 року №176</t>
  </si>
  <si>
    <t>Програма профілактики та оздоровлення від африканської чуми свиней на 2015 -2020 роки, рішення сесії від 20 жовтня 2015 року № 579</t>
  </si>
  <si>
    <t>Сектор цивільного захисту населення Новоград-Волинського району</t>
  </si>
  <si>
    <t>Програма захисту населення і територій від надзвичайних ситуацій техногенного та природного характеру</t>
  </si>
  <si>
    <t>Відділ економічного розвитку, торгівлі та інфраструктури</t>
  </si>
  <si>
    <t>Програма залучення інвестицій в економіку Новоград-Волинського району на 2016 - 2020 роки, рішення сесії від 22 грудня 2015 року № 15</t>
  </si>
  <si>
    <t>Субвенція з місцевого бюджету державному бюджету на виконання програм соціально-економічного та культурного розвитку регіонів</t>
  </si>
  <si>
    <t>3111</t>
  </si>
  <si>
    <t>1115021</t>
  </si>
  <si>
    <t>1113131</t>
  </si>
  <si>
    <t>3131</t>
  </si>
  <si>
    <t>1113133</t>
  </si>
  <si>
    <t>3133</t>
  </si>
  <si>
    <t>1113140</t>
  </si>
  <si>
    <t>3140</t>
  </si>
  <si>
    <t>1115011</t>
  </si>
  <si>
    <t>5011</t>
  </si>
  <si>
    <t>1115012</t>
  </si>
  <si>
    <t>5012</t>
  </si>
  <si>
    <t>5021</t>
  </si>
  <si>
    <t>1115022</t>
  </si>
  <si>
    <t>1115031</t>
  </si>
  <si>
    <t>5031</t>
  </si>
  <si>
    <t>1115032</t>
  </si>
  <si>
    <t>5032</t>
  </si>
  <si>
    <t>Проведення навчально-тренувальних зборів і змагань з неолімпійських видів спорту</t>
  </si>
  <si>
    <t xml:space="preserve"> </t>
  </si>
  <si>
    <t>0320</t>
  </si>
  <si>
    <t>0456</t>
  </si>
  <si>
    <t>0421</t>
  </si>
  <si>
    <t>7340</t>
  </si>
  <si>
    <t>9130</t>
  </si>
  <si>
    <t>0513</t>
  </si>
  <si>
    <t>0540</t>
  </si>
  <si>
    <t>7450</t>
  </si>
  <si>
    <t>1</t>
  </si>
  <si>
    <t>2</t>
  </si>
  <si>
    <t>3</t>
  </si>
  <si>
    <t>0110150</t>
  </si>
  <si>
    <t>0150</t>
  </si>
  <si>
    <t>Інші заходи у сфері соціального захисту і соціального забезпечення</t>
  </si>
  <si>
    <t>0113242</t>
  </si>
  <si>
    <t>7670</t>
  </si>
  <si>
    <t>0117670</t>
  </si>
  <si>
    <t>Внески до статутного капіталу суб"єктів господарювання</t>
  </si>
  <si>
    <t>0118311</t>
  </si>
  <si>
    <t>8311</t>
  </si>
  <si>
    <t>0119800</t>
  </si>
  <si>
    <t>9800</t>
  </si>
  <si>
    <t>0813131</t>
  </si>
  <si>
    <t>3719800</t>
  </si>
  <si>
    <t>9540</t>
  </si>
  <si>
    <t>Субвенція з місцевого бюджету за рахунок залишку коштів медичної субвенції, що утворився на початок бюджетного періоду</t>
  </si>
  <si>
    <t>0719770</t>
  </si>
  <si>
    <t xml:space="preserve">Інші субвенції з місцевого бюджету </t>
  </si>
  <si>
    <t>2040</t>
  </si>
  <si>
    <t>Санаторно-курортна допомога населенню</t>
  </si>
  <si>
    <t>0800000</t>
  </si>
  <si>
    <t>0810000</t>
  </si>
  <si>
    <t>0813050</t>
  </si>
  <si>
    <t>0813160</t>
  </si>
  <si>
    <t>Забезпечення підготовки спортсменів школами вищої спортивної майстерності</t>
  </si>
  <si>
    <t>6084</t>
  </si>
  <si>
    <t>1116084</t>
  </si>
  <si>
    <t>0610</t>
  </si>
  <si>
    <t>1600000</t>
  </si>
  <si>
    <t>1610000</t>
  </si>
  <si>
    <t>1611070</t>
  </si>
  <si>
    <t>1611120</t>
  </si>
  <si>
    <t>1611140</t>
  </si>
  <si>
    <t>1612010</t>
  </si>
  <si>
    <t>1612030</t>
  </si>
  <si>
    <t>1613101</t>
  </si>
  <si>
    <t>1613102</t>
  </si>
  <si>
    <t>1613103</t>
  </si>
  <si>
    <t>1613111</t>
  </si>
  <si>
    <t>1615031</t>
  </si>
  <si>
    <t>1612020</t>
  </si>
  <si>
    <t>1612040</t>
  </si>
  <si>
    <t>1612100</t>
  </si>
  <si>
    <t>Пільгове мидичне обслуговування осіб, які постраждали внаслідок Чорнобильської катастрофи</t>
  </si>
  <si>
    <t>0813081</t>
  </si>
  <si>
    <t>Надання державної соціальної допомоги особам з інвалідністю з дити нства та дітям з інвалідністю</t>
  </si>
  <si>
    <t>9620</t>
  </si>
  <si>
    <t>3719620</t>
  </si>
  <si>
    <t>Субвенція з державного бюджету місцевим бюджетам на забезпечення окремих видатків районних рад, спрямованих на виконання їх повноважень</t>
  </si>
  <si>
    <t>видатків районного бюджету на 2022 рік</t>
  </si>
  <si>
    <t>Програма фінансового забезпечення функціонування Новоград – Волинської районної державної адміністрації для виконання делегованих повноважень виконавчої влади та їх реалізації на 2016 рік, рішення сесії від 26 травня 2016 року № 82</t>
  </si>
  <si>
    <t>Програма матеріально - технічного забезпечення військових частин - польова пошта В2731 та В2803 Збройних Сил України, рішення сесії від 29 березня 2016 року № 61</t>
  </si>
  <si>
    <t>Програма розвитку транспортної інфпаструктури та шляхового господарства Новогра-Волинського району на 2016-2020 роки, рішення сесії від 22 грудня 2015 року №22</t>
  </si>
  <si>
    <t>Обласна комплексна Програма забезпечення пожежної безпеки на 2011-2015 роки, рішення обласної ради від 17.05.2011 № 168</t>
  </si>
  <si>
    <t>Про  програму   матеріально-
технічного забезпечення 10-го батальйону    територіальної 
оборони Житомирської області</t>
  </si>
  <si>
    <t>Програма забезпечення пожежної безпеки на 2016-2020 роки, рішення сесії від 03.02.2016 №41</t>
  </si>
  <si>
    <t>Програма військово-патріотичного виховання молоді, рішення сесії від 22 грудня 2015 року №119</t>
  </si>
  <si>
    <t>Субвенція на утримання об'єктів спільного користування чи ліквідацію негативних наслідків діяльності об'єктів спільного користування</t>
  </si>
  <si>
    <t>Программа протидії ВІЛ - інфекції/СНІДу на 2016-2018 роки, рішення сесії від 20 жовтня 2015 року № 595</t>
  </si>
  <si>
    <t>Програма економічного і соціального розвитку Житомирської області на 2015 рік</t>
  </si>
  <si>
    <t>Комплексна програма профілактики злочинночті в Новоград-Волинському районі на 2016-2020 роки, рішенням сесії від 27 жовтня 2016 року №150</t>
  </si>
  <si>
    <t>Програма сприяння розвитку казначейського обслуговування на території Новоград-Волинського раойну на 2016*2018 рр. "Доступне казначейство"</t>
  </si>
  <si>
    <t>Відділ фінансів Новоград-Волинської районної державної адміністрації</t>
  </si>
  <si>
    <t>Районна (комплексна) цільова  соціальна Прграма забезпечення житлом дітейсиріт, дітей позбавлених батьківського піклування, та осіб з їх числа на 2018-2022 роки</t>
  </si>
  <si>
    <t>рішення сесії від 20 грудня 2017 року № 303</t>
  </si>
  <si>
    <t>Відділ містобудування, розвитку та архітектури Новоград-Волинської райдержадміністрації</t>
  </si>
  <si>
    <t>Заходи із енергозбереження</t>
  </si>
  <si>
    <t>Програма стимулювання населення, ОСББ щодо еіективного використання енергетичних ресурсів та енергозбереження на 2015-2018 рр.,рішення сесії від 20.10.2015 №580</t>
  </si>
  <si>
    <t>Відділ фінансів Новоград-Волинської районної державної адміністрації Житомирської області</t>
  </si>
  <si>
    <t xml:space="preserve">Районно програма розвитку і фінансової підтримки Комунального некомерційного підприємства "Новоград-Волинське міськрайонне територіальне медичне обєднання" на 2021рік </t>
  </si>
  <si>
    <t>рішення сесії від 29 квітня 2021року №77</t>
  </si>
  <si>
    <t>Районна програма архівної справи на 2018-2020 роки</t>
  </si>
  <si>
    <t>рішення сесії від 29 квітня 2021року №</t>
  </si>
  <si>
    <t>Районна програма забезпечення  пожежної безпеки  на 2016-2020 роки</t>
  </si>
  <si>
    <t>рішення сесії від 29 квітня 2020 року №593</t>
  </si>
  <si>
    <t xml:space="preserve">      </t>
  </si>
  <si>
    <t>06536000000</t>
  </si>
  <si>
    <t>Бюджет Піщівської сільської територіальної громади</t>
  </si>
  <si>
    <t>Медико-соціальний захист дітей-сиріт і дітей, позбавлених батьківського піклування</t>
  </si>
  <si>
    <t>2100</t>
  </si>
  <si>
    <t>0724</t>
  </si>
  <si>
    <t>0722</t>
  </si>
  <si>
    <t>капітальні видатки за рахунок коштів, що передаються із загального фонду до бюджету розвитку (спеціального фонду)</t>
  </si>
  <si>
    <t>видатки споживання</t>
  </si>
  <si>
    <t>видатки розвитку</t>
  </si>
  <si>
    <t>0813082</t>
  </si>
  <si>
    <t>0813083</t>
  </si>
  <si>
    <t>Надання допомоги по догляду за особами з інвалідністю І чи ІІ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</si>
  <si>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</si>
  <si>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</si>
  <si>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</si>
  <si>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3710000</t>
  </si>
  <si>
    <t>3700000</t>
  </si>
  <si>
    <t>3718700</t>
  </si>
  <si>
    <t>8700</t>
  </si>
  <si>
    <t>3719120</t>
  </si>
  <si>
    <t xml:space="preserve">Дотація з місцевого бюджету за рахунок стабілізаційної дотації з державного бюджету </t>
  </si>
  <si>
    <t>1611090</t>
  </si>
  <si>
    <t>0215031</t>
  </si>
  <si>
    <t>0916083</t>
  </si>
  <si>
    <t>Відділ культури Новоград-Волинської районної державної адміністрації</t>
  </si>
  <si>
    <t>0828</t>
  </si>
  <si>
    <t>Забезпечення діяльності палаців і будинків культури, клубів, центрів дозвілля та інших клубних закладів</t>
  </si>
  <si>
    <t>Утримання та забезпечення діяльності центрів соціальних служб для сім'ї, дітей та молоді</t>
  </si>
  <si>
    <t>Лікарсько-акушерська допомога вагітним, породіллям та новонародженим</t>
  </si>
  <si>
    <t>1614030</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</si>
  <si>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</si>
  <si>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0813104</t>
  </si>
  <si>
    <t>Утримання та розвиток транспортної інфраструктури</t>
  </si>
  <si>
    <t xml:space="preserve">Інша діяльність у сфері транспорту </t>
  </si>
  <si>
    <t>06315200000</t>
  </si>
  <si>
    <t>0110000</t>
  </si>
  <si>
    <t>3719510</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</si>
  <si>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</si>
  <si>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</si>
  <si>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t>
  </si>
  <si>
    <t>Найменування згідно з Класифікацією фінансування бюджету</t>
  </si>
  <si>
    <t>Фінансування за типом кредитора</t>
  </si>
  <si>
    <t>Внутрішнє фінансування</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</si>
  <si>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</si>
  <si>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</si>
  <si>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</si>
  <si>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</si>
  <si>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</si>
  <si>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</si>
  <si>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</si>
  <si>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</si>
  <si>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</si>
  <si>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</si>
  <si>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Районна програма розвитку культури в Новоград-Волинському районі на 2020 рік</t>
  </si>
  <si>
    <t>Районна програма фінансової підтримки КНП "ЦПМСД" на 2018-2020 роки</t>
  </si>
  <si>
    <t>рішення сесії від 24 жовтня 2018 року №449</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</si>
  <si>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</si>
  <si>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рішення сесії від 3 лютого 2016 року № 43</t>
  </si>
  <si>
    <t>рішення сессії від 24.10.2018року</t>
  </si>
  <si>
    <t>Районна програма економічного і соціального розвитку Новоград-Волинського району на 2020-2023 роки</t>
  </si>
  <si>
    <t>рішення сесії від 19 грудня 2018 року № 461</t>
  </si>
  <si>
    <t>рішення сесії №558 від 19 грудня 2019 року</t>
  </si>
  <si>
    <t>Управління праці  та соціального захисту населення Новоград-Волинської районної державної адміністрації</t>
  </si>
  <si>
    <t>3022</t>
  </si>
  <si>
    <t>Про районну комплексну Програму соціального захисту населення Новоград-Волинського району на період до 2022 року</t>
  </si>
  <si>
    <t>рішення сесії від 07.10.2020 року №644</t>
  </si>
  <si>
    <t>0813241</t>
  </si>
  <si>
    <t>рішення сесії від 20.12.2017 року №305</t>
  </si>
  <si>
    <t>Про районну комплексну програму соціального захисту населення Новоград-Волинського району на період до 2022 року</t>
  </si>
  <si>
    <t>рішення сесії від 23 жовтня 2019 року № 537</t>
  </si>
  <si>
    <t>Програма надання пільг інвалідам по зору І та ІІ групи у Новоград - Волинському районі на 2016 - 2020 роки</t>
  </si>
  <si>
    <t>рішення сесії від 3 лютого 2016 року № 44</t>
  </si>
  <si>
    <t>0813190</t>
  </si>
  <si>
    <t>Соціальний захист ветеранів війни та праці</t>
  </si>
  <si>
    <t>Про районну комплексну програму соціального захисту населення Новоград-Волининського району на період до 2022 року</t>
  </si>
  <si>
    <t xml:space="preserve">рішення сесії від 20 грудня 2017 року № 305 </t>
  </si>
  <si>
    <t>О91214</t>
  </si>
  <si>
    <t>Інші установи та заклади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</si>
  <si>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</si>
  <si>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</si>
  <si>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Районна програма забезпечення пільгами окремих категорій громадян на 2016 -2020 роки</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</si>
  <si>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</si>
  <si>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</si>
  <si>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0813030</t>
  </si>
  <si>
    <t>Надання пільг з оплати послуг зв'язку,інших передбачених законодавством пільг окремим категоріям громадян та компенсації за пільговий проїзд окремих категорій громадян</t>
  </si>
  <si>
    <t>рішення сесії від 3 лютого 2016 року № 42</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</si>
  <si>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</si>
  <si>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1115052</t>
  </si>
  <si>
    <t>5052</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</si>
  <si>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</si>
  <si>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</si>
  <si>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0212111</t>
  </si>
  <si>
    <t>0212152</t>
  </si>
  <si>
    <r>
      <t>Інші програми та захлди у сфері охорони здоров</t>
    </r>
    <r>
      <rPr>
        <sz val="12"/>
        <rFont val="Arial Cyr"/>
        <family val="0"/>
      </rPr>
      <t>’я</t>
    </r>
  </si>
  <si>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</si>
  <si>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0813180</t>
  </si>
  <si>
    <t>Забезпечення функціонування підприємств, установ та організацій, що виробляють, виконують та/або надають житлово-комунальні послуги</t>
  </si>
  <si>
    <t>1014082</t>
  </si>
  <si>
    <t>4082</t>
  </si>
  <si>
    <t>1018420</t>
  </si>
  <si>
    <t>8420</t>
  </si>
  <si>
    <t>Субвенція з місцевого бюджету державному бюджету на виконання програм соціально-економічного розвитку регіонів</t>
  </si>
  <si>
    <t>0110180</t>
  </si>
  <si>
    <t>Заходи державної політики із забезпечення рівних прав та можливостей жінок та чоловіків</t>
  </si>
  <si>
    <t>Заходи з організації рятування на водах</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</si>
  <si>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</si>
  <si>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</si>
  <si>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 xml:space="preserve">Надання субсидій населенню для відшкодування витрат на придбання твердого та рідкого пічного побутового палива і скрапленого газу </t>
  </si>
  <si>
    <t>0813031</t>
  </si>
  <si>
    <t>Надання інших пільг окремим категоріям громадян відповідно до законодавства</t>
  </si>
  <si>
    <t>0813032</t>
  </si>
  <si>
    <t>Надання пільг окремим категоріям громадян з оплати послуг зв'язку</t>
  </si>
  <si>
    <t>0813033</t>
  </si>
  <si>
    <t>Компенсаційні виплати за пільговий проїзд автомобільним транспортом окремим категоріям громадян</t>
  </si>
  <si>
    <t>0614030</t>
  </si>
  <si>
    <t>0614060</t>
  </si>
  <si>
    <t>4060</t>
  </si>
  <si>
    <t>0614081</t>
  </si>
  <si>
    <t>0614082</t>
  </si>
  <si>
    <t>0615011</t>
  </si>
  <si>
    <t>0615012</t>
  </si>
  <si>
    <t xml:space="preserve">Проведення навчально-тренувальних зборів і змагань з неолімпійських видів спорту </t>
  </si>
  <si>
    <t>0380</t>
  </si>
  <si>
    <t>Ліквідація іншого забруднення навколишнього природного середовища</t>
  </si>
  <si>
    <t>Здійснення заходів та реалізація проектів на виконання Державнної цільової соціальної програми "Молодь України"</t>
  </si>
  <si>
    <t>Управління фінансів Новоград-Волинської районної державної адміністрації</t>
  </si>
  <si>
    <t>оплата праці</t>
  </si>
  <si>
    <t>Додаток  5</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</si>
  <si>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</si>
  <si>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</si>
  <si>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</si>
  <si>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0712146</t>
  </si>
  <si>
    <t>2146</t>
  </si>
  <si>
    <t>Фінансова підтримка дитячо-юнацьких спортивних шкіл фізкультурно-спортивних товариств</t>
  </si>
  <si>
    <t>0813230</t>
  </si>
  <si>
    <t>Управління інформаційної діяльності та комунікацій з громадськістю Житомирської обласної державної адміністрації</t>
  </si>
  <si>
    <t>Рішення сесії від 06 січня 2021 року № 56</t>
  </si>
  <si>
    <t>Рішення сесії від 06 січня 2021 року № 57</t>
  </si>
  <si>
    <t>Будівництво об'єктів житлово-комунального господарства</t>
  </si>
  <si>
    <t>Будівництво споруд, установ та закладів фізичної культури і спорту</t>
  </si>
  <si>
    <t>1130</t>
  </si>
  <si>
    <t>0512</t>
  </si>
  <si>
    <t>9120</t>
  </si>
  <si>
    <t>Спеціалізована стаціонарна медична допомога населенню</t>
  </si>
  <si>
    <t>0731</t>
  </si>
  <si>
    <t>0733</t>
  </si>
  <si>
    <t>0734</t>
  </si>
  <si>
    <t>0761</t>
  </si>
  <si>
    <t>Утримання центрів фізичної культури і спорту осіб з інвалідністю і реабілітаційних шкіл</t>
  </si>
  <si>
    <t>0942</t>
  </si>
  <si>
    <t>Підготовка кадрів вищими навчальними закладами ІІІ-ІV рівнів акредитації (університетами, академіями, інститутами)</t>
  </si>
  <si>
    <t>1014081</t>
  </si>
  <si>
    <t>4081</t>
  </si>
  <si>
    <t xml:space="preserve">Забезпечення діяльності інших закладів в галузі культури і мистецтва </t>
  </si>
  <si>
    <t>7363</t>
  </si>
  <si>
    <t>0217363</t>
  </si>
  <si>
    <t>комунальні послуги та енергоносії</t>
  </si>
  <si>
    <t>Надання позашкільної освіти позашкільними закладами освіти, заходи із позашкільної роботи з дітьми</t>
  </si>
  <si>
    <t>Субвенція з місцевого бюджету на здійснення природоохоронних заходів</t>
  </si>
  <si>
    <t>Департамент регіонального розвитку Житомирської обласної державної адміністрації</t>
  </si>
  <si>
    <t>0813121</t>
  </si>
  <si>
    <t>0813122</t>
  </si>
  <si>
    <t>0813123</t>
  </si>
  <si>
    <t>2313242</t>
  </si>
  <si>
    <t>3242</t>
  </si>
  <si>
    <t>Екстрена та швидка медична допомога населенню</t>
  </si>
  <si>
    <t>Навчання та трудове влаштування осіб з інвалідністю</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</si>
  <si>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</si>
  <si>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Надання фінансової підтримки громадським організаціям осіб з інвалідністю і ветеранів, діяльність яких має соціальну спрямованість</t>
  </si>
  <si>
    <t>1115033</t>
  </si>
  <si>
    <t>5033</t>
  </si>
  <si>
    <t>з них:</t>
  </si>
  <si>
    <t xml:space="preserve">                                      від 29 вересня 2022 року № 183</t>
  </si>
  <si>
    <t>9510</t>
  </si>
  <si>
    <t>0813224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</si>
  <si>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</si>
  <si>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позашкільними освіти, заходи із позашкільної роботи з дітьми</t>
  </si>
  <si>
    <t xml:space="preserve">Методичне забезпечення діяльності закладів освіти </t>
  </si>
  <si>
    <t>Голова районної ради</t>
  </si>
  <si>
    <t>Артур ЗАГРИВИЙ</t>
  </si>
  <si>
    <t>Додаток  2</t>
  </si>
  <si>
    <t>Служба у справах дітей Новоград-Волинської районної державної адміністрації</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</si>
  <si>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</si>
  <si>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0117693</t>
  </si>
  <si>
    <t>1612070</t>
  </si>
  <si>
    <t>Новоград-Волинська районна рада</t>
  </si>
  <si>
    <t>0100000</t>
  </si>
  <si>
    <t>Сектор охорони здоров'я Новоград-Волинської районної державної адміністрації</t>
  </si>
  <si>
    <t>0712111</t>
  </si>
  <si>
    <t>2111</t>
  </si>
  <si>
    <t>0726</t>
  </si>
  <si>
    <t>Первинна медична допомога населенню, що надається центрами первинної медичної (медико-санітарної) допомоги</t>
  </si>
  <si>
    <t>0111</t>
  </si>
  <si>
    <t>1090</t>
  </si>
  <si>
    <t>0511</t>
  </si>
  <si>
    <t>0180</t>
  </si>
  <si>
    <t>1140</t>
  </si>
  <si>
    <t>0950</t>
  </si>
  <si>
    <t>0133</t>
  </si>
  <si>
    <t>1040</t>
  </si>
  <si>
    <t>0922</t>
  </si>
  <si>
    <t>1070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</si>
  <si>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</si>
  <si>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</si>
  <si>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0116020</t>
  </si>
  <si>
    <t>6020</t>
  </si>
  <si>
    <t>0620</t>
  </si>
  <si>
    <t>Реалізація програм допомоги і грантів Європейського Союзу, урядів іноземних держав, міжнародних організацій, донорських установ</t>
  </si>
  <si>
    <t>0813192</t>
  </si>
  <si>
    <t>1614081</t>
  </si>
  <si>
    <t>Забезпечення діяльності інших закладів в галузі культури і мистецтва</t>
  </si>
  <si>
    <t>1614082</t>
  </si>
  <si>
    <t>Інші заклади в галузі культури і мистецтва</t>
  </si>
  <si>
    <t>1117370</t>
  </si>
  <si>
    <t>1617330</t>
  </si>
  <si>
    <t>7330</t>
  </si>
  <si>
    <t>1617367</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</si>
  <si>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</si>
  <si>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t>
  </si>
  <si>
    <t>1615033</t>
  </si>
  <si>
    <t xml:space="preserve">Забезпечення підготовки спортсменів школами вищої спортивної майстерності </t>
  </si>
  <si>
    <t>1612050</t>
  </si>
  <si>
    <t>1919540</t>
  </si>
  <si>
    <t>1611080</t>
  </si>
  <si>
    <t>3718500</t>
  </si>
  <si>
    <t>8500</t>
  </si>
  <si>
    <t>Нерозподілені трансферти з державного бюджету</t>
  </si>
  <si>
    <t>Надання пільг на оплату житлово-комунальних послуг окремим категоріям громадян відповідно до законодавства</t>
  </si>
  <si>
    <t>0813012</t>
  </si>
  <si>
    <t>0813021</t>
  </si>
  <si>
    <t xml:space="preserve">Грошова компенсація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t>
  </si>
  <si>
    <t xml:space="preserve">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</si>
  <si>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t>
  </si>
  <si>
    <t>Проведення місцевих виборів</t>
  </si>
  <si>
    <t>Утримання закладів, що надають соціальні послуги дітям, які опинились у складних життєвих обставинах</t>
  </si>
  <si>
    <t>Новоград-Волинська районна державна адміністрація</t>
  </si>
  <si>
    <t>0215053</t>
  </si>
  <si>
    <t>0611020</t>
  </si>
  <si>
    <t>0921</t>
  </si>
  <si>
    <t>1611130</t>
  </si>
  <si>
    <t>(грн)</t>
  </si>
  <si>
    <t>Здійснення заходів та реалізація проектів на виконання Державної цільової соціальної програми «Молодь України»</t>
  </si>
  <si>
    <t>1115051</t>
  </si>
  <si>
    <t>Утримання та навчально-тренувальна робота комунальних дитячо-юнацьких спортивних шкіл</t>
  </si>
  <si>
    <t>Проектування, реставрація та охорона пам'яток архітектури</t>
  </si>
  <si>
    <t>1018410</t>
  </si>
  <si>
    <t>8410</t>
  </si>
  <si>
    <t>Фінансова підтримка засобів масової інформації</t>
  </si>
  <si>
    <t>1113121</t>
  </si>
  <si>
    <t>3121</t>
  </si>
  <si>
    <t>Надання допомоги на дiтей, хворих на тяжкi перинатальнi ураження нервової системи, тяжкi вродженi вади розвитку, рiдкiснi орфаннi захворювання, онкологiчнi онкогематологiчнi захворювання, дитячий церебральний паралiч, тяжкi психiчнi розлади, цукровий дiаб</t>
  </si>
  <si>
    <t xml:space="preserve">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t>
  </si>
  <si>
    <t>Зміни обсягів бюджетних коштів</t>
  </si>
  <si>
    <t>Додаток  4</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</si>
  <si>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</si>
  <si>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</si>
  <si>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</si>
  <si>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</si>
  <si>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</si>
  <si>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 за розділами I, II,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</si>
  <si>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</si>
  <si>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</si>
  <si>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</si>
  <si>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</si>
  <si>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Найменування трансферту/Найменування бюджету - отримувача міжбюджетного трансферту</t>
  </si>
  <si>
    <t>I. Трансферти із загального фонду бюджету</t>
  </si>
  <si>
    <t>06553000000</t>
  </si>
  <si>
    <t>Бюджет Новоград-Волинської міської територіальної громади</t>
  </si>
  <si>
    <t>Державний бюджет</t>
  </si>
  <si>
    <t>II. Трансферти із спеціального фонду бюджету</t>
  </si>
  <si>
    <t>МІЖБЮДЖЕТНІ ТРАНСФЕРТИ НА 2022 РІК</t>
  </si>
  <si>
    <t>у тому числі бюджет розвитку</t>
  </si>
  <si>
    <t>УСЬОГО</t>
  </si>
  <si>
    <r>
      <t>Будівництво</t>
    </r>
    <r>
      <rPr>
        <i/>
        <vertAlign val="superscript"/>
        <sz val="14"/>
        <color indexed="8"/>
        <rFont val="Times New Roman"/>
        <family val="1"/>
      </rPr>
      <t>1</t>
    </r>
    <r>
      <rPr>
        <i/>
        <sz val="14"/>
        <color indexed="8"/>
        <rFont val="Times New Roman"/>
        <family val="1"/>
      </rPr>
      <t xml:space="preserve"> споруд, установ та закладів фізичної культури і спорту</t>
    </r>
  </si>
  <si>
    <t>Відділ економічного розвитку, торгівлі та інфраструктури Новоград-Волинської районної державної адміністрації</t>
  </si>
  <si>
    <t>2717462</t>
  </si>
  <si>
    <t>7462</t>
  </si>
  <si>
    <t>усього</t>
  </si>
  <si>
    <t>Х</t>
  </si>
  <si>
    <t>Розподіл</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</si>
  <si>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</si>
  <si>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</si>
  <si>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Код Програмної класифікації видатків та кредитування  місцевих бюджетів</t>
  </si>
  <si>
    <t>Управління цивільного захисту населення Житомирської обласної державної адміністрації</t>
  </si>
  <si>
    <t xml:space="preserve">Субвенція з місцевого бюджету на здійснення переданих видатків у сфері освіти за рахунок коштів освітньої субвенції </t>
  </si>
  <si>
    <t>3719750</t>
  </si>
  <si>
    <t>9750</t>
  </si>
  <si>
    <t>Субвенція з місцевого бюджету на співфінансування інвестиційних проектів</t>
  </si>
  <si>
    <t>2818330</t>
  </si>
  <si>
    <t>8330</t>
  </si>
  <si>
    <t>Субвенція з місцевого бюджету на здійснення переданих видатків у сфері охорони здоров’я за рахунок коштів медичної субвенції</t>
  </si>
  <si>
    <t>0719420</t>
  </si>
  <si>
    <t>9420</t>
  </si>
  <si>
    <t>0210191</t>
  </si>
  <si>
    <t>0191</t>
  </si>
  <si>
    <t>0218220</t>
  </si>
  <si>
    <t>8220</t>
  </si>
  <si>
    <t>Заходи та роботи з мобілізаційної підготоки місцевого значення</t>
  </si>
  <si>
    <t>Відділ освіти  Новоград-Волинської районної державної адміністрації</t>
  </si>
  <si>
    <t>Проведення навчально-тренувальних зборів і змагань з олімпійських видів спорту</t>
  </si>
  <si>
    <t>Виконання інвестиційних проектів в рамках здійснення заходів щодо соціально-економічного розвитку окремих територій</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</si>
  <si>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</si>
  <si>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</si>
  <si>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0960</t>
  </si>
  <si>
    <t>1120</t>
  </si>
  <si>
    <t>0941</t>
  </si>
  <si>
    <t>Управління національно-патріотичного виховання, молоді та спорту Житомирської обласної державної адміністрації</t>
  </si>
  <si>
    <t>Комплексна програма "Молодь і родина Новоград-Волинщини" на 2017-2021 роки</t>
  </si>
  <si>
    <t>рішення від 21 грудня 2016 року №170</t>
  </si>
  <si>
    <t>Про районну комплексну програму соціального захисту населення Новогрпд-Волининського району на період до 2022 року</t>
  </si>
  <si>
    <t>Районна програма щодо забезпечення та захисту прав дітей у Новоград-Волинському районі на 2019-2020 роки</t>
  </si>
  <si>
    <t>0218240</t>
  </si>
  <si>
    <t>8240</t>
  </si>
  <si>
    <t>Заходи та роботи з територіальної оборони</t>
  </si>
  <si>
    <t>Назва програми / призначення субвенції</t>
  </si>
  <si>
    <t>в тому числі:</t>
  </si>
  <si>
    <t>на послуги засобів масової інформації</t>
  </si>
  <si>
    <t>на судові витрати</t>
  </si>
  <si>
    <t>на капітальний ремонт адмінбудівлі</t>
  </si>
  <si>
    <t>на придбання паперу офісного</t>
  </si>
  <si>
    <t>на придбання відливів</t>
  </si>
  <si>
    <t>на придбання комп'ютерної програми "Інформаційно-аналітична система управління плануванням та використанням місцевих бюджетів "LOGICA"</t>
  </si>
  <si>
    <t xml:space="preserve">на друкування збірника наукових статей і повідомлень "Утвердження української національної ідеї у творчості і громадсько-політичній діяльності Лесі Українки, Олени Пчілки, Олега Ольжича та інших відомих персоналій України", що приурочено до 150 річчя від дня народження нашої землячки Лесі Українки </t>
  </si>
  <si>
    <t>на поточний ремонт даху адмінбудівлі</t>
  </si>
  <si>
    <t>на поточний ремонт санвузлів адмінбудівлі</t>
  </si>
  <si>
    <t>Усього:</t>
  </si>
  <si>
    <t>Субвенції з районного бюджету державному бюджету на виконання програм соціально-економічного розвитку регіонів на 2022 рік</t>
  </si>
  <si>
    <t>Управління агропромислового розвитку Житомирської обласної державної адміністрації</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</si>
  <si>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</si>
  <si>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від 29 вересня 2022 року №</t>
  </si>
  <si>
    <t xml:space="preserve">від 29 вересня 2022 року № </t>
  </si>
  <si>
    <t>Код класифікації/ № з/п</t>
  </si>
  <si>
    <t>Районна програма відзначення державних, національних та професійних свят, вшанування кращих людей району та заохочення за заслуги перед Новоград-Волинським районом на 2022-2024 роки</t>
  </si>
  <si>
    <t xml:space="preserve">Рішення сесії від 23 вересня 2022 року № </t>
  </si>
  <si>
    <t>Заходи із запобігання та ліквідації надзвичайних ситуацій та наслідків стихійного лиха</t>
  </si>
  <si>
    <t>Реалізація інших заходів щодо соціально-економічного розвитку територій</t>
  </si>
  <si>
    <t>1617640</t>
  </si>
  <si>
    <t>7640</t>
  </si>
  <si>
    <t>Заходи з енергозбереження</t>
  </si>
  <si>
    <t>2310180</t>
  </si>
  <si>
    <t>3018120</t>
  </si>
  <si>
    <t>Утримання та розвиток автомобільних доріг та дорожньої інфраструктури за рахунок коштів місцевого бюджету</t>
  </si>
  <si>
    <t>9310</t>
  </si>
  <si>
    <t>Інша діяльність у сфері державного управління</t>
  </si>
  <si>
    <t>0119770</t>
  </si>
  <si>
    <t>9770</t>
  </si>
  <si>
    <t>Інші субвенції з місцевого бюджету</t>
  </si>
  <si>
    <t xml:space="preserve">Підвищення кваліфікації, перепідготовка кадрів закладами післядипломної освіти </t>
  </si>
  <si>
    <t>0200000</t>
  </si>
  <si>
    <t>0210000</t>
  </si>
  <si>
    <t>0210180</t>
  </si>
  <si>
    <t>0600000</t>
  </si>
  <si>
    <t>0610000</t>
  </si>
  <si>
    <t>0611090</t>
  </si>
  <si>
    <t xml:space="preserve">Підготовка кадрів вищими навчальними закладами І-ІІ рівнів акредитації (коледжами, технікумами, училищами) </t>
  </si>
  <si>
    <t>0611150</t>
  </si>
  <si>
    <t>Відшкодування вартості лікарських засобів для лікування окремих захворювань</t>
  </si>
  <si>
    <t>Управління праці та соціального захисту населення Новоград-Волинської районної державної адміністрації</t>
  </si>
  <si>
    <t>0813011</t>
  </si>
  <si>
    <t>Компенсаційні виплати за пільговий проїзд окремих категорій громадян на залізничному транспорті</t>
  </si>
  <si>
    <t>Резервний фонд</t>
  </si>
  <si>
    <t>4030</t>
  </si>
  <si>
    <t>0829</t>
  </si>
  <si>
    <t>0830</t>
  </si>
  <si>
    <t>0490</t>
  </si>
  <si>
    <t>3000000</t>
  </si>
  <si>
    <t>3010000</t>
  </si>
  <si>
    <t>Утримання та розвиток автомобільних доріг та дорожньої інфраструктури за рахунок субвенції з  державного бюджету</t>
  </si>
  <si>
    <t>Фінансування районного бюджету на 2022 рік</t>
  </si>
  <si>
    <t>Розподіл витрат районного бюджету на реалізацію місцевих (регіональних) програм у 2022 році</t>
  </si>
  <si>
    <t>1. Показники міжбюджетних трансфертів з інших бюджетів</t>
  </si>
  <si>
    <t>Код Класифікації доходу бюджету/ Код бюджету</t>
  </si>
  <si>
    <t>Найменування трансферту/Найменування бюджету - надавача міжбюджетного трансферту</t>
  </si>
  <si>
    <t>I. Трансферти до загального фонду бюджету</t>
  </si>
  <si>
    <t>Найменування бюджету 2</t>
  </si>
  <si>
    <t>II. Трансферти до спеціального фонду бюджету</t>
  </si>
  <si>
    <t>X</t>
  </si>
  <si>
    <t>Рішення сесії від 09 лютого 2022 року № 141</t>
  </si>
  <si>
    <t>Програма матеріально-технічної підтримки підрозділів територіальної оборони на території Новоград-Волинського району на 2022 рік</t>
  </si>
  <si>
    <t xml:space="preserve">Новоград-Волинська районна державна адміністрація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</si>
  <si>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</si>
  <si>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Комплексна програму розвитку місцевого самоврядування в Новоград-Волинському районі на 2021 - 2025 роки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</si>
  <si>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</si>
  <si>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районної ради</t>
  </si>
  <si>
    <t xml:space="preserve">до рішення Новоград-Волинської </t>
  </si>
  <si>
    <t>9000</t>
  </si>
  <si>
    <t>Міжбюджетні трансферти</t>
  </si>
  <si>
    <t xml:space="preserve">         районної ради</t>
  </si>
  <si>
    <t>Комплексна програму розвитку місцевого самоврядування в Новоград-Волинському районі на 2021 - 2025 р.р.</t>
  </si>
  <si>
    <t>Рішення сесії від 29 квітня 2021року № 77</t>
  </si>
  <si>
    <t>МІЖБЮДЖЕТНІ ТРАНСФЕРТИ</t>
  </si>
  <si>
    <t>Програма фінансового забезпечення функціонування Новоград-Волинської районної державної адміністрації для виконання делегованих повноважень виконавчої влади та їх реалізації на 2021-2022 р.р.</t>
  </si>
  <si>
    <t xml:space="preserve">до рішення Новоград-Волинської  </t>
  </si>
  <si>
    <t xml:space="preserve">Відділ фінансів Новоград-Волинської районної державної адміністрації </t>
  </si>
  <si>
    <t>Додаток 3.1</t>
  </si>
  <si>
    <t>районної  ради</t>
  </si>
  <si>
    <t>до рішення Новоград-Волинської</t>
  </si>
  <si>
    <t>на придбання бензину А 95</t>
  </si>
  <si>
    <t xml:space="preserve">на придбання папок жовто-блакитних </t>
  </si>
  <si>
    <t>на придбання тканини синьої та жовтої для пошиття прапорів України</t>
  </si>
  <si>
    <t>на придбання конвертів, марок</t>
  </si>
  <si>
    <t xml:space="preserve">                                         до рішення Новоград-Волинської</t>
  </si>
  <si>
    <t xml:space="preserve"> Додаток 3</t>
  </si>
  <si>
    <t>9570</t>
  </si>
  <si>
    <t>0813087</t>
  </si>
  <si>
    <t>Допомога на дітей, які виховуються в багатодітних сімях</t>
  </si>
  <si>
    <t>3719320</t>
  </si>
  <si>
    <t>Інші заходи у сфері засобів масової інформації</t>
  </si>
  <si>
    <t>0470</t>
  </si>
  <si>
    <t>Інші заходи та заклади молодіжної політики</t>
  </si>
  <si>
    <t>1617310</t>
  </si>
  <si>
    <t>7310</t>
  </si>
  <si>
    <t>1617325</t>
  </si>
  <si>
    <t>7325</t>
  </si>
  <si>
    <t>1617370</t>
  </si>
  <si>
    <t>7370</t>
  </si>
  <si>
    <t xml:space="preserve">рішення сесії від </t>
  </si>
  <si>
    <t>Інші програми та заходи у сфері охорони здоров'я</t>
  </si>
  <si>
    <t>Районна програма економічного і соціального розвитку Новоград-Волинського району на 2019 рік</t>
  </si>
  <si>
    <t>Інші програми та заходи у сфері охорони здоров'я </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</si>
  <si>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</si>
  <si>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Відділ освіти, культури та спорту Новоград-Волинської районної державної адміністрації</t>
  </si>
  <si>
    <t>0990</t>
  </si>
  <si>
    <t>5022</t>
  </si>
  <si>
    <t>0810</t>
  </si>
  <si>
    <t>1113111</t>
  </si>
  <si>
    <t>0813045</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</si>
  <si>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</si>
  <si>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</si>
  <si>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3241</t>
  </si>
  <si>
    <t>Забезпечення діяльності інших закладів у сфері соціального захисту і соціального забезпечення</t>
  </si>
  <si>
    <t>0813221</t>
  </si>
  <si>
    <t>0218110</t>
  </si>
  <si>
    <t>0819770</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</si>
  <si>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</si>
  <si>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</si>
  <si>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</si>
  <si>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Проведення навчально-тренувальних зборів і змагань та заходів зі спорту осіб з інвалідністю</t>
  </si>
  <si>
    <t>1900000</t>
  </si>
  <si>
    <t>1910000</t>
  </si>
  <si>
    <t>1917440</t>
  </si>
  <si>
    <t>1917450</t>
  </si>
  <si>
    <t>Управління дорожнього будівництва та інфраструктури Житомирської обласної державної адміністрації</t>
  </si>
  <si>
    <t>1617361</t>
  </si>
  <si>
    <t>7361</t>
  </si>
  <si>
    <t>Співфінансування інвестиційних проектів, що реалізуються за рахунок коштів державного фонду регіонального розвитку</t>
  </si>
  <si>
    <t>1117700</t>
  </si>
  <si>
    <t>7700</t>
  </si>
  <si>
    <t xml:space="preserve">Методичне забезпечення діяльності навчальних закладів </t>
  </si>
  <si>
    <t>0611161</t>
  </si>
  <si>
    <t>1161</t>
  </si>
  <si>
    <t>Забезпечення діяльності інших закладів у сфері освіти</t>
  </si>
  <si>
    <t>0611162</t>
  </si>
  <si>
    <t>1162</t>
  </si>
  <si>
    <t>2144</t>
  </si>
  <si>
    <t>Централізовані заходи з лікування хворих на цукровий та нецукровий діабет</t>
  </si>
  <si>
    <t>0712152</t>
  </si>
  <si>
    <t>2152</t>
  </si>
  <si>
    <t>Інші програми та заходи у сфері охорони здоров’я</t>
  </si>
  <si>
    <t>0714030</t>
  </si>
  <si>
    <t>Забезпечення діяльності бібліотек</t>
  </si>
  <si>
    <t>9410</t>
  </si>
  <si>
    <t>5051</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</si>
</sst>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0"/>
    <numFmt numFmtId="191" formatCode="#,##0.00000"/>
    <numFmt numFmtId="192" formatCode="#,##0.000000"/>
    <numFmt numFmtId="193" formatCode="* _-#,##0&quot;р.&quot;;* \-#,##0&quot;р.&quot;;* _-&quot;-&quot;&quot;р.&quot;;@"/>
    <numFmt numFmtId="194" formatCode="* #,##0;* \-#,##0;* &quot;-&quot;;@"/>
    <numFmt numFmtId="195" formatCode="* #,##0.00;* \-#,##0.00;* &quot;-&quot;??;@"/>
    <numFmt numFmtId="196" formatCode="* _-#,##0.00&quot;р.&quot;;* \-#,##0.00&quot;р.&quot;;* _-&quot;-&quot;??&quot;р.&quot;;@"/>
    <numFmt numFmtId="197" formatCode="#,##0.0"/>
    <numFmt numFmtId="198" formatCode="#,##0_ ;[Red]\-#,##0\ "/>
    <numFmt numFmtId="199" formatCode="#,##0.0_ ;[Red]\-#,##0.0\ "/>
    <numFmt numFmtId="200" formatCode="0.0000"/>
    <numFmt numFmtId="201" formatCode="#,##0.0000"/>
    <numFmt numFmtId="202" formatCode="00000000000"/>
    <numFmt numFmtId="203" formatCode="&quot;Так&quot;;&quot;Так&quot;;&quot;Ні&quot;"/>
    <numFmt numFmtId="204" formatCode="&quot;Істина&quot;;&quot;Істина&quot;;&quot;Хибність&quot;"/>
    <numFmt numFmtId="205" formatCode="&quot;Увімк&quot;;&quot;Увімк&quot;;&quot;Вимк&quot;"/>
    <numFmt numFmtId="206" formatCode="[$-FC19]d\ mmmm\ yyyy\ &quot;г.&quot;"/>
    <numFmt numFmtId="207" formatCode="&quot;True&quot;;&quot;True&quot;;&quot;False&quot;"/>
    <numFmt numFmtId="208" formatCode="[$¥€-2]\ ###,000_);[Red]\([$€-2]\ ###,000\)"/>
    <numFmt numFmtId="209" formatCode="#,##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0"/>
    <numFmt numFmtId="215" formatCode="[$-422]d\ mmmm\ yyyy&quot; р.&quot;"/>
    <numFmt numFmtId="216" formatCode="#,##0_ ;\-#,##0\ "/>
    <numFmt numFmtId="217" formatCode="#,##0.0_ ;\-#,##0.0\ "/>
    <numFmt numFmtId="218" formatCode="#,##0.00_ ;\-#,##0.00\ "/>
    <numFmt numFmtId="219" formatCode="#0.00"/>
    <numFmt numFmtId="220" formatCode="_-* #,##0_р_._-;\-* #,##0_р_._-;_-* &quot;-&quot;??_р_._-;_-@_-"/>
    <numFmt numFmtId="221" formatCode="#,##0.000_ ;\-#,##0.000\ "/>
    <numFmt numFmtId="222" formatCode="_-* #,##0.00000\ _г_р_н_._-;\-* #,##0.00000\ _г_р_н_._-;_-* &quot;-&quot;?????\ _г_р_н_._-;_-@_-"/>
  </numFmts>
  <fonts count="100">
    <font>
      <sz val="10"/>
      <name val="Arial Cyr"/>
      <family val="0"/>
    </font>
    <font>
      <sz val="11"/>
      <color indexed="8"/>
      <name val="Calibri"/>
      <family val="2"/>
    </font>
    <font>
      <b/>
      <sz val="10"/>
      <name val="Arial Cyr"/>
      <family val="2"/>
    </font>
    <font>
      <sz val="13"/>
      <name val="Times New Roman"/>
      <family val="1"/>
    </font>
    <font>
      <b/>
      <sz val="18"/>
      <name val="Times New Roman"/>
      <family val="1"/>
    </font>
    <font>
      <sz val="14"/>
      <name val="Times New Roman"/>
      <family val="1"/>
    </font>
    <font>
      <sz val="10"/>
      <name val="Arial"/>
      <family val="2"/>
    </font>
    <font>
      <b/>
      <sz val="14"/>
      <name val="Times New Roman"/>
      <family val="1"/>
    </font>
    <font>
      <sz val="12"/>
      <name val="Times New Roman"/>
      <family val="1"/>
    </font>
    <font>
      <sz val="12"/>
      <name val="Arial Cyr"/>
      <family val="0"/>
    </font>
    <font>
      <sz val="12"/>
      <color indexed="8"/>
      <name val="Times New Roman"/>
      <family val="1"/>
    </font>
    <font>
      <b/>
      <sz val="12"/>
      <name val="Times New Roman"/>
      <family val="1"/>
    </font>
    <font>
      <i/>
      <sz val="12"/>
      <name val="Times New Roman"/>
      <family val="1"/>
    </font>
    <font>
      <sz val="14"/>
      <name val="Arial"/>
      <family val="2"/>
    </font>
    <font>
      <sz val="11"/>
      <name val="Times New Roman"/>
      <family val="1"/>
    </font>
    <font>
      <b/>
      <sz val="11"/>
      <name val="Times New Roman"/>
      <family val="1"/>
    </font>
    <font>
      <sz val="10"/>
      <color indexed="10"/>
      <name val="Arial Cyr"/>
      <family val="0"/>
    </font>
    <font>
      <b/>
      <sz val="12"/>
      <name val="Arial Cyr"/>
      <family val="2"/>
    </font>
    <font>
      <sz val="10"/>
      <name val="Helv"/>
      <family val="0"/>
    </font>
    <font>
      <i/>
      <sz val="10"/>
      <name val="Arial Cyr"/>
      <family val="0"/>
    </font>
    <font>
      <b/>
      <sz val="12"/>
      <color indexed="8"/>
      <name val="Times New Roman"/>
      <family val="1"/>
    </font>
    <font>
      <b/>
      <i/>
      <sz val="10"/>
      <name val="Arial Cyr"/>
      <family val="2"/>
    </font>
    <font>
      <b/>
      <sz val="10"/>
      <color indexed="10"/>
      <name val="Arial Cyr"/>
      <family val="0"/>
    </font>
    <font>
      <i/>
      <sz val="14"/>
      <name val="Times New Roman"/>
      <family val="1"/>
    </font>
    <font>
      <i/>
      <vertAlign val="superscript"/>
      <sz val="12"/>
      <name val="Times New Roman"/>
      <family val="1"/>
    </font>
    <font>
      <i/>
      <sz val="8"/>
      <name val="Times New Roman"/>
      <family val="1"/>
    </font>
    <font>
      <i/>
      <vertAlign val="superscript"/>
      <sz val="8"/>
      <name val="Times New Roman"/>
      <family val="1"/>
    </font>
    <font>
      <i/>
      <vertAlign val="superscript"/>
      <sz val="14"/>
      <color indexed="8"/>
      <name val="Times New Roman"/>
      <family val="1"/>
    </font>
    <font>
      <i/>
      <sz val="14"/>
      <color indexed="8"/>
      <name val="Times New Roman"/>
      <family val="1"/>
    </font>
    <font>
      <sz val="11"/>
      <color indexed="9"/>
      <name val="Calibri"/>
      <family val="2"/>
    </font>
    <font>
      <sz val="11"/>
      <color indexed="62"/>
      <name val="Calibri"/>
      <family val="2"/>
    </font>
    <font>
      <sz val="11"/>
      <color indexed="17"/>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14"/>
      <color indexed="8"/>
      <name val="Times New Roman"/>
      <family val="1"/>
    </font>
    <font>
      <sz val="10"/>
      <color indexed="8"/>
      <name val="Arial Cyr"/>
      <family val="0"/>
    </font>
    <font>
      <i/>
      <sz val="12"/>
      <color indexed="8"/>
      <name val="Times New Roman"/>
      <family val="1"/>
    </font>
    <font>
      <b/>
      <sz val="11"/>
      <color indexed="8"/>
      <name val="Times New Roman"/>
      <family val="1"/>
    </font>
    <font>
      <b/>
      <sz val="14"/>
      <color indexed="8"/>
      <name val="Times New Roman"/>
      <family val="1"/>
    </font>
    <font>
      <sz val="16"/>
      <color indexed="8"/>
      <name val="Times New Roman"/>
      <family val="1"/>
    </font>
    <font>
      <sz val="13"/>
      <color indexed="8"/>
      <name val="Arial Cyr"/>
      <family val="2"/>
    </font>
    <font>
      <sz val="13"/>
      <color indexed="8"/>
      <name val="Times New Roman"/>
      <family val="1"/>
    </font>
    <font>
      <sz val="12"/>
      <color indexed="8"/>
      <name val="Arial Cyr"/>
      <family val="2"/>
    </font>
    <font>
      <b/>
      <sz val="12"/>
      <color indexed="8"/>
      <name val="Arial Cyr"/>
      <family val="2"/>
    </font>
    <font>
      <i/>
      <sz val="12"/>
      <color indexed="8"/>
      <name val="Arial Cyr"/>
      <family val="0"/>
    </font>
    <font>
      <b/>
      <sz val="10"/>
      <color indexed="8"/>
      <name val="Arial Cyr"/>
      <family val="2"/>
    </font>
    <font>
      <i/>
      <sz val="10"/>
      <color indexed="8"/>
      <name val="Arial Cyr"/>
      <family val="0"/>
    </font>
    <font>
      <b/>
      <i/>
      <sz val="10"/>
      <color indexed="8"/>
      <name val="Arial Cyr"/>
      <family val="2"/>
    </font>
    <font>
      <sz val="14"/>
      <color indexed="8"/>
      <name val="Arial"/>
      <family val="2"/>
    </font>
    <font>
      <b/>
      <sz val="18"/>
      <color indexed="8"/>
      <name val="Times New Roman"/>
      <family val="1"/>
    </font>
    <font>
      <i/>
      <sz val="13"/>
      <color indexed="8"/>
      <name val="Times New Roman"/>
      <family val="1"/>
    </font>
    <font>
      <sz val="10"/>
      <name val="Courier New"/>
      <family val="3"/>
    </font>
    <font>
      <sz val="11"/>
      <color indexed="19"/>
      <name val="Calibri"/>
      <family val="2"/>
    </font>
    <font>
      <sz val="10"/>
      <name val="MS Sans Serif"/>
      <family val="2"/>
    </font>
    <font>
      <u val="single"/>
      <sz val="10"/>
      <color indexed="12"/>
      <name val="Arial Cyr"/>
      <family val="0"/>
    </font>
    <font>
      <u val="single"/>
      <sz val="10"/>
      <color indexed="20"/>
      <name val="Arial Cyr"/>
      <family val="0"/>
    </font>
    <font>
      <u val="single"/>
      <sz val="13"/>
      <color indexed="8"/>
      <name val="Arial Cyr"/>
      <family val="2"/>
    </font>
    <font>
      <b/>
      <sz val="13"/>
      <name val="Times New Roman"/>
      <family val="1"/>
    </font>
    <font>
      <sz val="9"/>
      <name val="Times New Roman"/>
      <family val="1"/>
    </font>
    <font>
      <sz val="14"/>
      <name val="Arial Cyr"/>
      <family val="0"/>
    </font>
    <font>
      <u val="single"/>
      <sz val="14"/>
      <name val="Times New Roman"/>
      <family val="1"/>
    </font>
    <font>
      <b/>
      <i/>
      <sz val="14"/>
      <color indexed="8"/>
      <name val="Times New Roman"/>
      <family val="1"/>
    </font>
    <font>
      <b/>
      <i/>
      <sz val="14"/>
      <name val="Arial Cyr"/>
      <family val="0"/>
    </font>
    <font>
      <sz val="16"/>
      <name val="Times New Roman"/>
      <family val="1"/>
    </font>
    <font>
      <sz val="10"/>
      <name val="Times New Roman"/>
      <family val="1"/>
    </font>
    <font>
      <sz val="13"/>
      <name val="Arial Cyr"/>
      <family val="2"/>
    </font>
    <font>
      <u val="single"/>
      <sz val="12"/>
      <name val="Times New Roman"/>
      <family val="1"/>
    </font>
    <font>
      <b/>
      <sz val="16"/>
      <name val="Arial Cyr"/>
      <family val="2"/>
    </font>
    <font>
      <b/>
      <sz val="10"/>
      <name val="Times New Roman"/>
      <family val="1"/>
    </font>
    <font>
      <b/>
      <sz val="10"/>
      <color indexed="8"/>
      <name val="Times New Roman"/>
      <family val="1"/>
    </font>
    <font>
      <sz val="10"/>
      <color indexed="8"/>
      <name val="Times New Roman"/>
      <family val="1"/>
    </font>
    <font>
      <sz val="8"/>
      <name val="Arial Cyr"/>
      <family val="0"/>
    </font>
    <font>
      <sz val="11"/>
      <name val="Arial Cyr"/>
      <family val="0"/>
    </font>
    <font>
      <sz val="11"/>
      <color indexed="63"/>
      <name val="Arial"/>
      <family val="2"/>
    </font>
    <font>
      <b/>
      <i/>
      <sz val="13"/>
      <name val="Times New Roman"/>
      <family val="1"/>
    </font>
    <font>
      <b/>
      <sz val="13"/>
      <color indexed="8"/>
      <name val="Times New Roman"/>
      <family val="1"/>
    </font>
    <font>
      <b/>
      <sz val="10.5"/>
      <name val="Times New Roman"/>
      <family val="1"/>
    </font>
    <font>
      <sz val="11"/>
      <color indexed="63"/>
      <name val="Times New Roman"/>
      <family val="1"/>
    </font>
    <font>
      <sz val="13"/>
      <color indexed="10"/>
      <name val="Times New Roman"/>
      <family val="1"/>
    </font>
    <font>
      <b/>
      <sz val="11"/>
      <color indexed="9"/>
      <name val="Times New Roman"/>
      <family val="1"/>
    </font>
    <font>
      <b/>
      <sz val="11"/>
      <name val="Arial Cyr"/>
      <family val="0"/>
    </font>
    <font>
      <i/>
      <sz val="13"/>
      <name val="Times New Roman"/>
      <family val="1"/>
    </font>
    <font>
      <i/>
      <sz val="13"/>
      <color indexed="8"/>
      <name val="Arial Cyr"/>
      <family val="0"/>
    </font>
    <font>
      <i/>
      <sz val="13"/>
      <color indexed="10"/>
      <name val="Times New Roman"/>
      <family val="1"/>
    </font>
    <font>
      <b/>
      <sz val="15"/>
      <color indexed="56"/>
      <name val="Calibri"/>
      <family val="2"/>
    </font>
    <font>
      <b/>
      <sz val="13"/>
      <color indexed="56"/>
      <name val="Calibri"/>
      <family val="2"/>
    </font>
    <font>
      <b/>
      <sz val="11"/>
      <color indexed="56"/>
      <name val="Calibri"/>
      <family val="2"/>
    </font>
    <font>
      <sz val="8"/>
      <name val="Tahoma"/>
      <family val="2"/>
    </font>
    <font>
      <b/>
      <sz val="15"/>
      <color theme="3"/>
      <name val="Calibri"/>
      <family val="2"/>
    </font>
    <font>
      <b/>
      <sz val="13"/>
      <color theme="3"/>
      <name val="Calibri"/>
      <family val="2"/>
    </font>
    <font>
      <b/>
      <sz val="11"/>
      <color theme="3"/>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right/>
      <top>
        <color indexed="63"/>
      </top>
      <bottom style="thin"/>
    </border>
    <border>
      <left/>
      <right style="medium"/>
      <top>
        <color indexed="63"/>
      </top>
      <bottom style="thin"/>
    </border>
    <border>
      <left style="medium"/>
      <right style="thin"/>
      <top style="thin"/>
      <bottom style="thin"/>
    </border>
    <border>
      <left style="thin"/>
      <right style="medium"/>
      <top style="thin"/>
      <bottom style="thin"/>
    </border>
    <border>
      <left/>
      <right style="medium"/>
      <top style="thin"/>
      <bottom style="thin"/>
    </border>
    <border>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bottom style="thin"/>
    </border>
    <border>
      <left style="medium"/>
      <right style="thin"/>
      <top style="medium"/>
      <bottom style="medium"/>
    </border>
    <border>
      <left style="thin"/>
      <right style="thin"/>
      <top style="medium"/>
      <bottom style="medium"/>
    </border>
    <border>
      <left style="medium"/>
      <right/>
      <top>
        <color indexed="63"/>
      </top>
      <bottom style="thin"/>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color indexed="63"/>
      </bottom>
    </border>
    <border>
      <left/>
      <right style="thin"/>
      <top style="medium"/>
      <bottom style="medium"/>
    </border>
    <border>
      <left style="thin"/>
      <right/>
      <top style="thin"/>
      <bottom>
        <color indexed="63"/>
      </bottom>
    </border>
    <border>
      <left style="thin"/>
      <right style="thin"/>
      <top>
        <color indexed="63"/>
      </top>
      <bottom style="medium"/>
    </border>
    <border>
      <left style="thin"/>
      <right style="thin"/>
      <top style="medium"/>
      <bottom style="thin"/>
    </border>
    <border>
      <left style="medium"/>
      <right style="thin"/>
      <top style="thin"/>
      <bottom>
        <color indexed="63"/>
      </bottom>
    </border>
    <border>
      <left style="thin"/>
      <right style="medium"/>
      <top style="medium"/>
      <bottom style="medium"/>
    </border>
    <border>
      <left style="medium"/>
      <right style="thin"/>
      <top style="medium"/>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right style="medium"/>
      <top style="medium"/>
      <bottom style="medium"/>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0" fillId="0" borderId="0">
      <alignment/>
      <protection/>
    </xf>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0" fillId="7" borderId="1" applyNumberFormat="0" applyAlignment="0" applyProtection="0"/>
    <xf numFmtId="0" fontId="39" fillId="20" borderId="2" applyNumberFormat="0" applyAlignment="0" applyProtection="0"/>
    <xf numFmtId="0" fontId="36" fillId="20" borderId="1" applyNumberFormat="0" applyAlignment="0" applyProtection="0"/>
    <xf numFmtId="0" fontId="31" fillId="4" borderId="0" applyNumberFormat="0" applyBorder="0" applyAlignment="0" applyProtection="0"/>
    <xf numFmtId="0" fontId="63" fillId="0" borderId="0" applyNumberForma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32" fillId="0" borderId="6" applyNumberFormat="0" applyFill="0" applyAlignment="0" applyProtection="0"/>
    <xf numFmtId="0" fontId="37" fillId="0" borderId="7" applyNumberFormat="0" applyFill="0" applyAlignment="0" applyProtection="0"/>
    <xf numFmtId="0" fontId="33" fillId="21" borderId="8" applyNumberFormat="0" applyAlignment="0" applyProtection="0"/>
    <xf numFmtId="0" fontId="33" fillId="21" borderId="8"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20" borderId="1" applyNumberFormat="0" applyAlignment="0" applyProtection="0"/>
    <xf numFmtId="0" fontId="0" fillId="0" borderId="0">
      <alignment/>
      <protection/>
    </xf>
    <xf numFmtId="0" fontId="6" fillId="0" borderId="0">
      <alignment/>
      <protection/>
    </xf>
    <xf numFmtId="0" fontId="18" fillId="0" borderId="0">
      <alignment/>
      <protection/>
    </xf>
    <xf numFmtId="0" fontId="18" fillId="0" borderId="0">
      <alignment/>
      <protection/>
    </xf>
    <xf numFmtId="0" fontId="73" fillId="0" borderId="0">
      <alignment/>
      <protection/>
    </xf>
    <xf numFmtId="0" fontId="64" fillId="0" borderId="0" applyNumberFormat="0" applyFill="0" applyBorder="0" applyAlignment="0" applyProtection="0"/>
    <xf numFmtId="0" fontId="37" fillId="0" borderId="7" applyNumberFormat="0" applyFill="0" applyAlignment="0" applyProtection="0"/>
    <xf numFmtId="0" fontId="38" fillId="3" borderId="0" applyNumberFormat="0" applyBorder="0" applyAlignment="0" applyProtection="0"/>
    <xf numFmtId="0" fontId="38" fillId="3" borderId="0" applyNumberFormat="0" applyBorder="0" applyAlignment="0" applyProtection="0"/>
    <xf numFmtId="0" fontId="41" fillId="0" borderId="0" applyNumberFormat="0" applyFill="0" applyBorder="0" applyAlignment="0" applyProtection="0"/>
    <xf numFmtId="0" fontId="1" fillId="23" borderId="9" applyNumberFormat="0" applyFont="0" applyAlignment="0" applyProtection="0"/>
    <xf numFmtId="0" fontId="0" fillId="23" borderId="9" applyNumberFormat="0" applyFont="0" applyAlignment="0" applyProtection="0"/>
    <xf numFmtId="9" fontId="0" fillId="0" borderId="0" applyFont="0" applyFill="0" applyBorder="0" applyAlignment="0" applyProtection="0"/>
    <xf numFmtId="0" fontId="39" fillId="20" borderId="2" applyNumberFormat="0" applyAlignment="0" applyProtection="0"/>
    <xf numFmtId="0" fontId="32" fillId="0" borderId="6" applyNumberFormat="0" applyFill="0" applyAlignment="0" applyProtection="0"/>
    <xf numFmtId="0" fontId="61" fillId="22" borderId="0" applyNumberFormat="0" applyBorder="0" applyAlignment="0" applyProtection="0"/>
    <xf numFmtId="0" fontId="18"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179"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62" fillId="0" borderId="0" applyFont="0" applyFill="0" applyBorder="0" applyAlignment="0" applyProtection="0"/>
    <xf numFmtId="171" fontId="62" fillId="0" borderId="0" applyFont="0" applyFill="0" applyBorder="0" applyAlignment="0" applyProtection="0"/>
    <xf numFmtId="171" fontId="1" fillId="0" borderId="0" applyFont="0" applyFill="0" applyBorder="0" applyAlignment="0" applyProtection="0"/>
    <xf numFmtId="0" fontId="31" fillId="4" borderId="0" applyNumberFormat="0" applyBorder="0" applyAlignment="0" applyProtection="0"/>
  </cellStyleXfs>
  <cellXfs count="665">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8" fillId="0" borderId="10" xfId="0" applyFont="1" applyBorder="1" applyAlignment="1">
      <alignment vertical="top" wrapText="1"/>
    </xf>
    <xf numFmtId="0" fontId="8" fillId="0" borderId="10" xfId="0" applyNumberFormat="1" applyFont="1" applyBorder="1" applyAlignment="1">
      <alignment vertical="top" wrapText="1"/>
    </xf>
    <xf numFmtId="0" fontId="8" fillId="24" borderId="10" xfId="0" applyFont="1" applyFill="1" applyBorder="1" applyAlignment="1">
      <alignment horizontal="left" vertical="top" wrapText="1" shrinkToFit="1"/>
    </xf>
    <xf numFmtId="0" fontId="8" fillId="0" borderId="10" xfId="0" applyFont="1" applyFill="1" applyBorder="1" applyAlignment="1">
      <alignment vertical="top" wrapText="1"/>
    </xf>
    <xf numFmtId="0" fontId="8" fillId="0" borderId="10" xfId="0" applyFont="1" applyFill="1" applyBorder="1" applyAlignment="1">
      <alignment horizontal="left" vertical="top" wrapText="1" shrinkToFit="1"/>
    </xf>
    <xf numFmtId="0" fontId="8" fillId="0" borderId="10" xfId="0" applyFont="1" applyFill="1" applyBorder="1" applyAlignment="1">
      <alignment wrapText="1"/>
    </xf>
    <xf numFmtId="0" fontId="12" fillId="0" borderId="10" xfId="0" applyFont="1" applyFill="1" applyBorder="1" applyAlignment="1">
      <alignment horizontal="left" vertical="top" wrapText="1" shrinkToFit="1"/>
    </xf>
    <xf numFmtId="0" fontId="0" fillId="0" borderId="0" xfId="0" applyFont="1" applyFill="1" applyBorder="1" applyAlignment="1">
      <alignment/>
    </xf>
    <xf numFmtId="0" fontId="3" fillId="0" borderId="0" xfId="107" applyFont="1" applyAlignment="1">
      <alignment horizontal="right"/>
      <protection/>
    </xf>
    <xf numFmtId="0" fontId="5" fillId="0" borderId="0" xfId="107" applyFont="1" applyBorder="1">
      <alignment/>
      <protection/>
    </xf>
    <xf numFmtId="0" fontId="13" fillId="0" borderId="0" xfId="107" applyFont="1">
      <alignment/>
      <protection/>
    </xf>
    <xf numFmtId="0" fontId="2" fillId="0" borderId="0" xfId="0" applyFont="1" applyFill="1" applyBorder="1" applyAlignment="1">
      <alignment/>
    </xf>
    <xf numFmtId="4" fontId="2" fillId="0" borderId="0" xfId="0" applyNumberFormat="1" applyFont="1" applyFill="1" applyBorder="1" applyAlignment="1">
      <alignment/>
    </xf>
    <xf numFmtId="0" fontId="0" fillId="0" borderId="0" xfId="0" applyFont="1" applyFill="1" applyBorder="1" applyAlignment="1">
      <alignment/>
    </xf>
    <xf numFmtId="0" fontId="8" fillId="0" borderId="11" xfId="0" applyNumberFormat="1" applyFont="1" applyFill="1" applyBorder="1" applyAlignment="1">
      <alignment vertical="top" wrapText="1"/>
    </xf>
    <xf numFmtId="4" fontId="2" fillId="4" borderId="0" xfId="0" applyNumberFormat="1" applyFont="1" applyFill="1" applyBorder="1" applyAlignment="1">
      <alignment/>
    </xf>
    <xf numFmtId="0" fontId="11" fillId="4" borderId="10" xfId="0" applyFont="1" applyFill="1" applyBorder="1" applyAlignment="1">
      <alignment horizontal="left" vertical="top" wrapText="1" shrinkToFit="1"/>
    </xf>
    <xf numFmtId="0" fontId="0" fillId="4" borderId="0" xfId="0" applyFont="1" applyFill="1" applyAlignment="1">
      <alignment/>
    </xf>
    <xf numFmtId="0" fontId="0" fillId="4" borderId="0" xfId="0" applyFont="1" applyFill="1" applyBorder="1" applyAlignment="1">
      <alignment/>
    </xf>
    <xf numFmtId="0" fontId="19" fillId="0" borderId="0" xfId="0" applyFont="1" applyFill="1" applyBorder="1" applyAlignment="1">
      <alignment/>
    </xf>
    <xf numFmtId="0" fontId="12" fillId="0" borderId="10" xfId="0" applyFont="1" applyBorder="1" applyAlignment="1">
      <alignment vertical="top" wrapText="1"/>
    </xf>
    <xf numFmtId="0" fontId="12" fillId="0" borderId="10" xfId="0" applyFont="1" applyBorder="1" applyAlignment="1">
      <alignment horizontal="justify" wrapText="1"/>
    </xf>
    <xf numFmtId="0" fontId="19" fillId="0" borderId="0" xfId="0" applyFont="1" applyFill="1" applyAlignment="1">
      <alignment/>
    </xf>
    <xf numFmtId="0" fontId="21" fillId="0" borderId="0" xfId="0" applyFont="1" applyFill="1" applyBorder="1" applyAlignment="1">
      <alignment/>
    </xf>
    <xf numFmtId="0" fontId="22" fillId="17" borderId="0" xfId="0" applyFont="1" applyFill="1" applyAlignment="1">
      <alignment/>
    </xf>
    <xf numFmtId="49" fontId="22" fillId="17" borderId="0" xfId="0" applyNumberFormat="1" applyFont="1" applyFill="1" applyAlignment="1">
      <alignment/>
    </xf>
    <xf numFmtId="0" fontId="22" fillId="17" borderId="0" xfId="0" applyFont="1" applyFill="1" applyBorder="1" applyAlignment="1">
      <alignment/>
    </xf>
    <xf numFmtId="4" fontId="16" fillId="0" borderId="0" xfId="0" applyNumberFormat="1" applyFont="1" applyFill="1" applyAlignment="1">
      <alignment/>
    </xf>
    <xf numFmtId="0" fontId="12" fillId="0" borderId="10" xfId="0" applyNumberFormat="1" applyFont="1" applyBorder="1" applyAlignment="1">
      <alignment vertical="top" wrapText="1"/>
    </xf>
    <xf numFmtId="0" fontId="19" fillId="0" borderId="0" xfId="0" applyFont="1" applyFill="1" applyAlignment="1">
      <alignment/>
    </xf>
    <xf numFmtId="0" fontId="0" fillId="0" borderId="0" xfId="0" applyFont="1" applyFill="1" applyBorder="1" applyAlignment="1">
      <alignment/>
    </xf>
    <xf numFmtId="0" fontId="8" fillId="0" borderId="0" xfId="0" applyFont="1" applyAlignment="1">
      <alignment wrapText="1"/>
    </xf>
    <xf numFmtId="4" fontId="0" fillId="4" borderId="0" xfId="0" applyNumberFormat="1" applyFont="1" applyFill="1" applyBorder="1" applyAlignment="1">
      <alignment/>
    </xf>
    <xf numFmtId="4" fontId="17" fillId="4" borderId="0" xfId="0" applyNumberFormat="1" applyFont="1" applyFill="1" applyBorder="1" applyAlignment="1">
      <alignment/>
    </xf>
    <xf numFmtId="3" fontId="17" fillId="4" borderId="0" xfId="0" applyNumberFormat="1" applyFont="1" applyFill="1" applyBorder="1" applyAlignment="1">
      <alignment/>
    </xf>
    <xf numFmtId="0" fontId="9" fillId="0" borderId="0" xfId="0" applyFont="1" applyFill="1" applyBorder="1" applyAlignment="1">
      <alignment/>
    </xf>
    <xf numFmtId="0" fontId="9" fillId="0" borderId="0" xfId="0" applyFont="1" applyFill="1" applyAlignment="1">
      <alignment/>
    </xf>
    <xf numFmtId="0" fontId="0" fillId="0" borderId="0" xfId="0" applyFont="1" applyFill="1" applyAlignment="1">
      <alignment/>
    </xf>
    <xf numFmtId="0" fontId="8" fillId="0" borderId="0" xfId="0" applyFont="1" applyAlignment="1">
      <alignment/>
    </xf>
    <xf numFmtId="49" fontId="49" fillId="0" borderId="0" xfId="0" applyNumberFormat="1" applyFont="1" applyFill="1" applyAlignment="1">
      <alignment/>
    </xf>
    <xf numFmtId="0" fontId="49" fillId="0" borderId="0" xfId="0" applyFont="1" applyFill="1" applyAlignment="1">
      <alignment/>
    </xf>
    <xf numFmtId="0" fontId="44" fillId="0" borderId="0" xfId="0" applyFont="1" applyFill="1" applyAlignment="1">
      <alignment/>
    </xf>
    <xf numFmtId="0" fontId="49" fillId="0" borderId="0" xfId="0" applyFont="1" applyFill="1" applyAlignment="1">
      <alignment/>
    </xf>
    <xf numFmtId="0" fontId="44" fillId="0" borderId="0" xfId="0" applyFont="1" applyFill="1" applyBorder="1" applyAlignment="1">
      <alignment/>
    </xf>
    <xf numFmtId="0" fontId="44" fillId="0" borderId="10" xfId="0" applyFont="1" applyFill="1" applyBorder="1" applyAlignment="1">
      <alignment/>
    </xf>
    <xf numFmtId="49" fontId="51" fillId="0" borderId="10" xfId="0" applyNumberFormat="1" applyFont="1" applyFill="1" applyBorder="1" applyAlignment="1">
      <alignment horizontal="center"/>
    </xf>
    <xf numFmtId="0" fontId="51" fillId="0" borderId="10" xfId="0" applyFont="1" applyFill="1" applyBorder="1" applyAlignment="1">
      <alignment horizontal="center"/>
    </xf>
    <xf numFmtId="3" fontId="52" fillId="4" borderId="0" xfId="0" applyNumberFormat="1" applyFont="1" applyFill="1" applyBorder="1" applyAlignment="1">
      <alignment/>
    </xf>
    <xf numFmtId="4" fontId="52" fillId="4" borderId="0" xfId="0" applyNumberFormat="1" applyFont="1" applyFill="1" applyBorder="1" applyAlignment="1">
      <alignment/>
    </xf>
    <xf numFmtId="0" fontId="52" fillId="4" borderId="0" xfId="0" applyFont="1" applyFill="1" applyBorder="1" applyAlignment="1">
      <alignment/>
    </xf>
    <xf numFmtId="0" fontId="51" fillId="0" borderId="0" xfId="0" applyFont="1" applyFill="1" applyBorder="1" applyAlignment="1">
      <alignment/>
    </xf>
    <xf numFmtId="0" fontId="45" fillId="0" borderId="10" xfId="0" applyFont="1" applyFill="1" applyBorder="1" applyAlignment="1">
      <alignment horizontal="left" vertical="top" wrapText="1" shrinkToFit="1"/>
    </xf>
    <xf numFmtId="0" fontId="53" fillId="0" borderId="0" xfId="0" applyFont="1" applyFill="1" applyBorder="1" applyAlignment="1">
      <alignment/>
    </xf>
    <xf numFmtId="0" fontId="52" fillId="4" borderId="0" xfId="0" applyFont="1" applyFill="1" applyBorder="1" applyAlignment="1">
      <alignment/>
    </xf>
    <xf numFmtId="0" fontId="51" fillId="0" borderId="0" xfId="0" applyFont="1" applyFill="1" applyAlignment="1">
      <alignment/>
    </xf>
    <xf numFmtId="4" fontId="54" fillId="4" borderId="0" xfId="0" applyNumberFormat="1" applyFont="1" applyFill="1" applyBorder="1" applyAlignment="1">
      <alignment/>
    </xf>
    <xf numFmtId="0" fontId="54" fillId="4" borderId="0" xfId="0" applyFont="1" applyFill="1" applyBorder="1" applyAlignment="1">
      <alignment/>
    </xf>
    <xf numFmtId="0" fontId="55" fillId="0" borderId="0" xfId="0" applyFont="1" applyFill="1" applyBorder="1" applyAlignment="1">
      <alignment/>
    </xf>
    <xf numFmtId="0" fontId="54" fillId="4" borderId="0" xfId="0" applyFont="1" applyFill="1" applyAlignment="1">
      <alignment/>
    </xf>
    <xf numFmtId="0" fontId="54" fillId="0" borderId="0" xfId="0" applyFont="1" applyFill="1" applyBorder="1" applyAlignment="1">
      <alignment/>
    </xf>
    <xf numFmtId="4" fontId="56" fillId="4" borderId="0" xfId="0" applyNumberFormat="1" applyFont="1" applyFill="1" applyBorder="1" applyAlignment="1">
      <alignment/>
    </xf>
    <xf numFmtId="0" fontId="54" fillId="4" borderId="0" xfId="0" applyFont="1" applyFill="1" applyBorder="1" applyAlignment="1">
      <alignment/>
    </xf>
    <xf numFmtId="0" fontId="45" fillId="0" borderId="10" xfId="0" applyFont="1" applyFill="1" applyBorder="1" applyAlignment="1">
      <alignment vertical="top" wrapText="1"/>
    </xf>
    <xf numFmtId="0" fontId="45" fillId="0" borderId="10" xfId="0" applyFont="1" applyBorder="1" applyAlignment="1">
      <alignment wrapText="1"/>
    </xf>
    <xf numFmtId="3" fontId="54" fillId="4" borderId="0" xfId="0" applyNumberFormat="1" applyFont="1" applyFill="1" applyBorder="1" applyAlignment="1">
      <alignment/>
    </xf>
    <xf numFmtId="0" fontId="56" fillId="0" borderId="0" xfId="0" applyFont="1" applyFill="1" applyAlignment="1">
      <alignment/>
    </xf>
    <xf numFmtId="0" fontId="55" fillId="0" borderId="0" xfId="0" applyFont="1" applyFill="1" applyAlignment="1">
      <alignment/>
    </xf>
    <xf numFmtId="0" fontId="54" fillId="4" borderId="0" xfId="0" applyFont="1" applyFill="1" applyAlignment="1">
      <alignment/>
    </xf>
    <xf numFmtId="0" fontId="44" fillId="0" borderId="0" xfId="0" applyFont="1" applyFill="1" applyBorder="1" applyAlignment="1">
      <alignment/>
    </xf>
    <xf numFmtId="0" fontId="55" fillId="0" borderId="0" xfId="0" applyFont="1" applyFill="1" applyBorder="1" applyAlignment="1">
      <alignment/>
    </xf>
    <xf numFmtId="0" fontId="44" fillId="4" borderId="0" xfId="0" applyFont="1" applyFill="1" applyBorder="1" applyAlignment="1">
      <alignment/>
    </xf>
    <xf numFmtId="0" fontId="44" fillId="4" borderId="0" xfId="0" applyFont="1" applyFill="1" applyAlignment="1">
      <alignment/>
    </xf>
    <xf numFmtId="4" fontId="54" fillId="0" borderId="0" xfId="0" applyNumberFormat="1" applyFont="1" applyFill="1" applyBorder="1" applyAlignment="1">
      <alignment/>
    </xf>
    <xf numFmtId="3" fontId="51" fillId="0" borderId="0" xfId="0" applyNumberFormat="1" applyFont="1" applyFill="1" applyBorder="1" applyAlignment="1">
      <alignment/>
    </xf>
    <xf numFmtId="0" fontId="43" fillId="0" borderId="0" xfId="107" applyFont="1" applyBorder="1">
      <alignment/>
      <protection/>
    </xf>
    <xf numFmtId="0" fontId="47" fillId="0" borderId="0" xfId="107" applyFont="1" applyBorder="1">
      <alignment/>
      <protection/>
    </xf>
    <xf numFmtId="3" fontId="57" fillId="0" borderId="0" xfId="0" applyNumberFormat="1" applyFont="1" applyBorder="1" applyAlignment="1">
      <alignment/>
    </xf>
    <xf numFmtId="0" fontId="43" fillId="0" borderId="0" xfId="0" applyFont="1" applyBorder="1" applyAlignment="1">
      <alignment horizontal="left"/>
    </xf>
    <xf numFmtId="0" fontId="43" fillId="0" borderId="0" xfId="0" applyFont="1" applyBorder="1" applyAlignment="1">
      <alignment/>
    </xf>
    <xf numFmtId="0" fontId="48" fillId="0" borderId="0" xfId="0" applyFont="1" applyFill="1" applyAlignment="1">
      <alignment horizontal="left"/>
    </xf>
    <xf numFmtId="49" fontId="54" fillId="17" borderId="0" xfId="0" applyNumberFormat="1" applyFont="1" applyFill="1" applyAlignment="1">
      <alignment/>
    </xf>
    <xf numFmtId="0" fontId="54" fillId="17" borderId="0" xfId="0" applyFont="1" applyFill="1" applyAlignment="1">
      <alignment/>
    </xf>
    <xf numFmtId="4" fontId="54" fillId="17" borderId="0" xfId="0" applyNumberFormat="1" applyFont="1" applyFill="1" applyAlignment="1">
      <alignment/>
    </xf>
    <xf numFmtId="0" fontId="54" fillId="17" borderId="0" xfId="0" applyFont="1" applyFill="1" applyBorder="1" applyAlignment="1">
      <alignment/>
    </xf>
    <xf numFmtId="49" fontId="44" fillId="0" borderId="0" xfId="0" applyNumberFormat="1" applyFont="1" applyFill="1" applyAlignment="1">
      <alignment/>
    </xf>
    <xf numFmtId="0" fontId="5" fillId="0" borderId="0" xfId="107" applyFont="1" applyBorder="1" applyAlignment="1">
      <alignment horizontal="left"/>
      <protection/>
    </xf>
    <xf numFmtId="0" fontId="10" fillId="0" borderId="10" xfId="0" applyFont="1" applyFill="1" applyBorder="1" applyAlignment="1">
      <alignment horizontal="left" vertical="top" wrapText="1" shrinkToFit="1"/>
    </xf>
    <xf numFmtId="0" fontId="8" fillId="24" borderId="10" xfId="0" applyFont="1" applyFill="1" applyBorder="1" applyAlignment="1">
      <alignment horizontal="justify" vertical="center" wrapText="1"/>
    </xf>
    <xf numFmtId="0" fontId="8" fillId="24" borderId="10" xfId="0" applyFont="1" applyFill="1" applyBorder="1" applyAlignment="1">
      <alignment vertical="center" wrapText="1"/>
    </xf>
    <xf numFmtId="0" fontId="10" fillId="0" borderId="10" xfId="0" applyFont="1" applyBorder="1" applyAlignment="1">
      <alignment horizontal="justify" wrapText="1"/>
    </xf>
    <xf numFmtId="0" fontId="42" fillId="0" borderId="10" xfId="0" applyFont="1" applyBorder="1" applyAlignment="1">
      <alignment vertical="center" wrapText="1"/>
    </xf>
    <xf numFmtId="0" fontId="8" fillId="0" borderId="10" xfId="0" applyFont="1" applyBorder="1" applyAlignment="1">
      <alignment horizontal="justify" vertical="center" wrapText="1"/>
    </xf>
    <xf numFmtId="0" fontId="10" fillId="0" borderId="10" xfId="0" applyFont="1" applyBorder="1" applyAlignment="1">
      <alignment vertical="center" wrapText="1"/>
    </xf>
    <xf numFmtId="0" fontId="8" fillId="24" borderId="10" xfId="0" applyFont="1" applyFill="1" applyBorder="1" applyAlignment="1">
      <alignment horizontal="justify" vertical="top" wrapText="1" shrinkToFit="1"/>
    </xf>
    <xf numFmtId="0" fontId="8" fillId="0" borderId="10" xfId="0" applyFont="1" applyFill="1" applyBorder="1" applyAlignment="1">
      <alignment horizontal="justify" wrapText="1" shrinkToFit="1"/>
    </xf>
    <xf numFmtId="0" fontId="42" fillId="0" borderId="10" xfId="0" applyFont="1" applyBorder="1" applyAlignment="1">
      <alignment horizontal="justify" wrapText="1"/>
    </xf>
    <xf numFmtId="0" fontId="10" fillId="0" borderId="10" xfId="0" applyFont="1" applyFill="1" applyBorder="1" applyAlignment="1">
      <alignment horizontal="justify" vertical="top" wrapText="1" shrinkToFit="1"/>
    </xf>
    <xf numFmtId="0" fontId="8" fillId="0" borderId="10" xfId="0" applyFont="1" applyFill="1" applyBorder="1" applyAlignment="1">
      <alignment horizontal="justify" vertical="top" wrapText="1"/>
    </xf>
    <xf numFmtId="0" fontId="17" fillId="0" borderId="0" xfId="0" applyFont="1" applyFill="1" applyBorder="1" applyAlignment="1">
      <alignment/>
    </xf>
    <xf numFmtId="0" fontId="50" fillId="0" borderId="10" xfId="0" applyFont="1" applyFill="1" applyBorder="1" applyAlignment="1">
      <alignment horizontal="center" vertical="top" wrapText="1"/>
    </xf>
    <xf numFmtId="0" fontId="49" fillId="0" borderId="10" xfId="0" applyFont="1" applyFill="1" applyBorder="1" applyAlignment="1">
      <alignment vertical="top"/>
    </xf>
    <xf numFmtId="0" fontId="8" fillId="0" borderId="10" xfId="0" applyFont="1" applyBorder="1" applyAlignment="1">
      <alignment vertical="center" wrapText="1"/>
    </xf>
    <xf numFmtId="0" fontId="8" fillId="0" borderId="0" xfId="0" applyFont="1" applyAlignment="1">
      <alignment vertical="center" wrapText="1"/>
    </xf>
    <xf numFmtId="3" fontId="46" fillId="0" borderId="0" xfId="0" applyNumberFormat="1" applyFont="1" applyFill="1" applyBorder="1" applyAlignment="1">
      <alignment vertical="top"/>
    </xf>
    <xf numFmtId="0" fontId="10" fillId="0" borderId="10" xfId="0" applyNumberFormat="1" applyFont="1" applyBorder="1" applyAlignment="1">
      <alignment horizontal="justify" wrapText="1"/>
    </xf>
    <xf numFmtId="0" fontId="42" fillId="0" borderId="0" xfId="0" applyFont="1" applyAlignment="1">
      <alignment horizontal="justify" vertical="center" wrapText="1"/>
    </xf>
    <xf numFmtId="0" fontId="44" fillId="25" borderId="0" xfId="0" applyFont="1" applyFill="1" applyBorder="1" applyAlignment="1">
      <alignment/>
    </xf>
    <xf numFmtId="0" fontId="0" fillId="25" borderId="0" xfId="0" applyFont="1" applyFill="1" applyAlignment="1">
      <alignment/>
    </xf>
    <xf numFmtId="0" fontId="8" fillId="24" borderId="11" xfId="0" applyNumberFormat="1" applyFont="1" applyFill="1" applyBorder="1" applyAlignment="1">
      <alignment vertical="top" wrapText="1"/>
    </xf>
    <xf numFmtId="3" fontId="47" fillId="4" borderId="10" xfId="0" applyNumberFormat="1" applyFont="1" applyFill="1" applyBorder="1" applyAlignment="1">
      <alignment vertical="top"/>
    </xf>
    <xf numFmtId="4" fontId="47" fillId="0" borderId="0" xfId="0" applyNumberFormat="1" applyFont="1" applyFill="1" applyBorder="1" applyAlignment="1">
      <alignment horizontal="right" vertical="top"/>
    </xf>
    <xf numFmtId="4" fontId="20" fillId="4" borderId="12" xfId="0" applyNumberFormat="1" applyFont="1" applyFill="1" applyBorder="1" applyAlignment="1">
      <alignment horizontal="right" vertical="top"/>
    </xf>
    <xf numFmtId="0" fontId="10" fillId="0" borderId="10" xfId="0" applyFont="1" applyBorder="1" applyAlignment="1">
      <alignment vertical="top" wrapText="1"/>
    </xf>
    <xf numFmtId="0" fontId="20" fillId="4" borderId="10" xfId="0" applyFont="1" applyFill="1" applyBorder="1" applyAlignment="1">
      <alignment horizontal="left" vertical="top" wrapText="1" shrinkToFit="1"/>
    </xf>
    <xf numFmtId="0" fontId="0" fillId="0" borderId="0" xfId="0" applyFont="1" applyFill="1" applyBorder="1" applyAlignment="1">
      <alignment/>
    </xf>
    <xf numFmtId="0" fontId="10" fillId="0" borderId="10" xfId="0" applyFont="1" applyFill="1" applyBorder="1" applyAlignment="1">
      <alignment wrapText="1"/>
    </xf>
    <xf numFmtId="0" fontId="0" fillId="0" borderId="0" xfId="0" applyFont="1" applyFill="1" applyAlignment="1">
      <alignment/>
    </xf>
    <xf numFmtId="0" fontId="10" fillId="0" borderId="10" xfId="0" applyFont="1" applyBorder="1" applyAlignment="1">
      <alignment wrapText="1"/>
    </xf>
    <xf numFmtId="0" fontId="10" fillId="0" borderId="0" xfId="0" applyFont="1" applyAlignment="1">
      <alignment wrapText="1"/>
    </xf>
    <xf numFmtId="0" fontId="0" fillId="4" borderId="0" xfId="0" applyFont="1" applyFill="1" applyBorder="1" applyAlignment="1">
      <alignment/>
    </xf>
    <xf numFmtId="0" fontId="0" fillId="4" borderId="0" xfId="0" applyFont="1" applyFill="1" applyAlignment="1">
      <alignment/>
    </xf>
    <xf numFmtId="0" fontId="10" fillId="0" borderId="10" xfId="0" applyFont="1" applyBorder="1" applyAlignment="1">
      <alignment horizontal="justify" vertical="top" wrapText="1"/>
    </xf>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xf>
    <xf numFmtId="4" fontId="20" fillId="0" borderId="0" xfId="0" applyNumberFormat="1" applyFont="1" applyFill="1" applyBorder="1" applyAlignment="1">
      <alignment horizontal="right" vertical="top"/>
    </xf>
    <xf numFmtId="3" fontId="20" fillId="0" borderId="0" xfId="0" applyNumberFormat="1" applyFont="1" applyFill="1" applyBorder="1" applyAlignment="1">
      <alignment horizontal="right" vertical="top"/>
    </xf>
    <xf numFmtId="4" fontId="20" fillId="0" borderId="13" xfId="0" applyNumberFormat="1" applyFont="1" applyFill="1" applyBorder="1" applyAlignment="1">
      <alignment horizontal="right" vertical="top"/>
    </xf>
    <xf numFmtId="49" fontId="0" fillId="0" borderId="0" xfId="0" applyNumberFormat="1" applyFont="1" applyFill="1" applyAlignment="1">
      <alignment/>
    </xf>
    <xf numFmtId="4" fontId="0" fillId="0" borderId="0" xfId="0" applyNumberFormat="1" applyFont="1" applyFill="1" applyBorder="1" applyAlignment="1">
      <alignment/>
    </xf>
    <xf numFmtId="0" fontId="0" fillId="25" borderId="0" xfId="0" applyFont="1" applyFill="1" applyAlignment="1">
      <alignment/>
    </xf>
    <xf numFmtId="4" fontId="0" fillId="0" borderId="0" xfId="0" applyNumberFormat="1" applyFont="1" applyFill="1" applyAlignment="1">
      <alignment/>
    </xf>
    <xf numFmtId="0" fontId="3" fillId="0" borderId="0" xfId="0" applyFont="1" applyAlignment="1">
      <alignment horizontal="right"/>
    </xf>
    <xf numFmtId="0" fontId="5" fillId="0" borderId="0" xfId="0" applyFont="1" applyAlignment="1">
      <alignment/>
    </xf>
    <xf numFmtId="0" fontId="68" fillId="0" borderId="0" xfId="0" applyFont="1" applyAlignment="1">
      <alignment horizontal="right"/>
    </xf>
    <xf numFmtId="49" fontId="69" fillId="0" borderId="0" xfId="0" applyNumberFormat="1" applyFont="1" applyAlignment="1">
      <alignment horizontal="lef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17" fillId="0" borderId="14" xfId="0" applyFont="1" applyBorder="1" applyAlignment="1">
      <alignment horizontal="center" vertical="center"/>
    </xf>
    <xf numFmtId="0" fontId="17" fillId="0" borderId="14" xfId="0" applyFont="1" applyBorder="1" applyAlignment="1">
      <alignment horizontal="center" vertical="center" wrapText="1"/>
    </xf>
    <xf numFmtId="0" fontId="5" fillId="0" borderId="15"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70" fillId="0" borderId="19" xfId="0" applyFont="1" applyBorder="1" applyAlignment="1">
      <alignment horizontal="center" vertical="top" wrapText="1"/>
    </xf>
    <xf numFmtId="0" fontId="70" fillId="0" borderId="10" xfId="0" applyFont="1" applyBorder="1" applyAlignment="1">
      <alignment vertical="top" wrapText="1"/>
    </xf>
    <xf numFmtId="4" fontId="71" fillId="0" borderId="10" xfId="0" applyNumberFormat="1" applyFont="1" applyBorder="1" applyAlignment="1">
      <alignment horizontal="center"/>
    </xf>
    <xf numFmtId="4" fontId="71" fillId="0" borderId="20" xfId="0" applyNumberFormat="1" applyFont="1" applyBorder="1" applyAlignment="1">
      <alignment horizontal="center"/>
    </xf>
    <xf numFmtId="0" fontId="43" fillId="0" borderId="19" xfId="0" applyFont="1" applyBorder="1" applyAlignment="1">
      <alignment horizontal="center" vertical="top" wrapText="1"/>
    </xf>
    <xf numFmtId="0" fontId="43" fillId="0" borderId="10" xfId="0" applyFont="1" applyBorder="1" applyAlignment="1">
      <alignment vertical="top" wrapText="1"/>
    </xf>
    <xf numFmtId="4" fontId="5" fillId="0" borderId="10" xfId="0" applyNumberFormat="1" applyFont="1" applyBorder="1" applyAlignment="1">
      <alignment horizontal="center"/>
    </xf>
    <xf numFmtId="4" fontId="5" fillId="0" borderId="20" xfId="0" applyNumberFormat="1" applyFont="1" applyFill="1" applyBorder="1" applyAlignment="1">
      <alignment horizontal="center"/>
    </xf>
    <xf numFmtId="4" fontId="5" fillId="0" borderId="20" xfId="0" applyNumberFormat="1" applyFont="1" applyBorder="1" applyAlignment="1">
      <alignment horizontal="center"/>
    </xf>
    <xf numFmtId="0" fontId="5" fillId="0" borderId="13" xfId="0" applyFont="1" applyFill="1" applyBorder="1" applyAlignment="1">
      <alignment horizontal="center" vertical="center"/>
    </xf>
    <xf numFmtId="0" fontId="5" fillId="0" borderId="21" xfId="0" applyFont="1" applyFill="1" applyBorder="1" applyAlignment="1">
      <alignment horizontal="center" vertical="center"/>
    </xf>
    <xf numFmtId="0" fontId="50" fillId="0" borderId="0" xfId="0" applyFont="1" applyBorder="1" applyAlignment="1">
      <alignment horizontal="center" vertical="top" wrapText="1"/>
    </xf>
    <xf numFmtId="0" fontId="50" fillId="0" borderId="0" xfId="0" applyFont="1" applyBorder="1" applyAlignment="1">
      <alignment vertical="top" wrapText="1"/>
    </xf>
    <xf numFmtId="190" fontId="3" fillId="0" borderId="0" xfId="0" applyNumberFormat="1" applyFont="1" applyBorder="1" applyAlignment="1">
      <alignment/>
    </xf>
    <xf numFmtId="0" fontId="72" fillId="0" borderId="0" xfId="0" applyFont="1" applyBorder="1" applyAlignment="1">
      <alignment horizontal="left"/>
    </xf>
    <xf numFmtId="0" fontId="2" fillId="0" borderId="0" xfId="0" applyFont="1" applyFill="1" applyAlignment="1">
      <alignment/>
    </xf>
    <xf numFmtId="0" fontId="73" fillId="0" borderId="0" xfId="109" applyFill="1">
      <alignment/>
      <protection/>
    </xf>
    <xf numFmtId="0" fontId="74" fillId="0" borderId="0" xfId="109" applyFont="1" applyFill="1">
      <alignment/>
      <protection/>
    </xf>
    <xf numFmtId="0" fontId="8" fillId="0" borderId="0" xfId="109" applyFont="1" applyFill="1" applyAlignment="1">
      <alignment horizontal="left"/>
      <protection/>
    </xf>
    <xf numFmtId="0" fontId="8" fillId="0" borderId="0" xfId="109" applyFont="1" applyFill="1" applyAlignment="1">
      <alignment horizontal="center"/>
      <protection/>
    </xf>
    <xf numFmtId="0" fontId="11" fillId="0" borderId="10" xfId="0" applyFont="1" applyFill="1" applyBorder="1" applyAlignment="1">
      <alignment horizontal="center" vertical="center" wrapText="1"/>
    </xf>
    <xf numFmtId="0" fontId="73" fillId="0" borderId="10" xfId="109" applyFill="1" applyBorder="1" applyAlignment="1">
      <alignment horizontal="center"/>
      <protection/>
    </xf>
    <xf numFmtId="0" fontId="67" fillId="0" borderId="12" xfId="109" applyFont="1" applyFill="1" applyBorder="1" applyAlignment="1">
      <alignment horizontal="center" vertical="center" wrapText="1"/>
      <protection/>
    </xf>
    <xf numFmtId="0" fontId="73" fillId="0" borderId="10" xfId="109" applyFont="1" applyFill="1" applyBorder="1" applyAlignment="1">
      <alignment horizontal="center" vertical="center" wrapText="1"/>
      <protection/>
    </xf>
    <xf numFmtId="0" fontId="14" fillId="24" borderId="10" xfId="109" applyFont="1" applyFill="1" applyBorder="1" applyAlignment="1">
      <alignment horizontal="justify" vertical="center" wrapText="1"/>
      <protection/>
    </xf>
    <xf numFmtId="0" fontId="14" fillId="0" borderId="10" xfId="109" applyFont="1" applyFill="1" applyBorder="1" applyAlignment="1">
      <alignment horizontal="justify" vertical="center" wrapText="1"/>
      <protection/>
    </xf>
    <xf numFmtId="0" fontId="14" fillId="0" borderId="10" xfId="0" applyFont="1" applyFill="1" applyBorder="1" applyAlignment="1">
      <alignment horizontal="justify" vertical="top" wrapText="1"/>
    </xf>
    <xf numFmtId="0" fontId="15" fillId="24" borderId="0" xfId="109" applyFont="1" applyFill="1" applyBorder="1" applyAlignment="1">
      <alignment horizontal="center" vertical="top" wrapText="1" shrinkToFit="1"/>
      <protection/>
    </xf>
    <xf numFmtId="0" fontId="14" fillId="24" borderId="22" xfId="109" applyFont="1" applyFill="1" applyBorder="1" applyAlignment="1">
      <alignment horizontal="center" vertical="top"/>
      <protection/>
    </xf>
    <xf numFmtId="0" fontId="14" fillId="0" borderId="22" xfId="109" applyFont="1" applyFill="1" applyBorder="1" applyAlignment="1">
      <alignment horizontal="center" vertical="top"/>
      <protection/>
    </xf>
    <xf numFmtId="0" fontId="14" fillId="0" borderId="10" xfId="109" applyFont="1" applyFill="1" applyBorder="1" applyAlignment="1">
      <alignment vertical="top" wrapText="1"/>
      <protection/>
    </xf>
    <xf numFmtId="0" fontId="15" fillId="24" borderId="10" xfId="109" applyFont="1" applyFill="1" applyBorder="1" applyAlignment="1">
      <alignment horizontal="left" vertical="top" wrapText="1" shrinkToFit="1"/>
      <protection/>
    </xf>
    <xf numFmtId="0" fontId="14" fillId="0" borderId="10" xfId="109" applyFont="1" applyFill="1" applyBorder="1" applyAlignment="1">
      <alignment horizontal="center" vertical="top" wrapText="1"/>
      <protection/>
    </xf>
    <xf numFmtId="0" fontId="14" fillId="0" borderId="10" xfId="109" applyFont="1" applyFill="1" applyBorder="1" applyAlignment="1">
      <alignment horizontal="left" vertical="top" wrapText="1"/>
      <protection/>
    </xf>
    <xf numFmtId="0" fontId="14" fillId="0" borderId="23" xfId="109" applyFont="1" applyFill="1" applyBorder="1" applyAlignment="1">
      <alignment horizontal="justify" vertical="top" wrapText="1"/>
      <protection/>
    </xf>
    <xf numFmtId="0" fontId="73" fillId="0" borderId="0" xfId="109">
      <alignment/>
      <protection/>
    </xf>
    <xf numFmtId="0" fontId="14" fillId="0" borderId="0" xfId="109" applyFont="1" applyFill="1" applyBorder="1" applyAlignment="1">
      <alignment horizontal="center"/>
      <protection/>
    </xf>
    <xf numFmtId="0" fontId="14" fillId="0" borderId="0" xfId="109" applyFont="1" applyFill="1" applyBorder="1" applyAlignment="1">
      <alignment/>
      <protection/>
    </xf>
    <xf numFmtId="0" fontId="14" fillId="0" borderId="0" xfId="109" applyFont="1">
      <alignment/>
      <protection/>
    </xf>
    <xf numFmtId="0" fontId="20" fillId="0" borderId="0" xfId="0" applyFont="1" applyAlignment="1">
      <alignment horizontal="justify"/>
    </xf>
    <xf numFmtId="0" fontId="10" fillId="0" borderId="0" xfId="0" applyFont="1" applyAlignment="1">
      <alignment horizontal="right"/>
    </xf>
    <xf numFmtId="0" fontId="42" fillId="0" borderId="10" xfId="0" applyFont="1" applyBorder="1" applyAlignment="1">
      <alignment horizontal="center" vertical="top" wrapText="1"/>
    </xf>
    <xf numFmtId="0" fontId="79" fillId="0" borderId="10" xfId="0" applyFont="1" applyBorder="1" applyAlignment="1">
      <alignment horizontal="center" vertical="top" wrapText="1"/>
    </xf>
    <xf numFmtId="0" fontId="81" fillId="0" borderId="10" xfId="0" applyFont="1" applyBorder="1" applyAlignment="1">
      <alignment/>
    </xf>
    <xf numFmtId="0" fontId="42" fillId="0" borderId="10" xfId="0" applyFont="1" applyBorder="1" applyAlignment="1">
      <alignment vertical="top" wrapText="1"/>
    </xf>
    <xf numFmtId="0" fontId="46" fillId="0" borderId="10" xfId="0" applyFont="1" applyBorder="1" applyAlignment="1">
      <alignment horizontal="center" vertical="top" wrapText="1"/>
    </xf>
    <xf numFmtId="0" fontId="46" fillId="0" borderId="10" xfId="0" applyFont="1" applyBorder="1" applyAlignment="1">
      <alignment vertical="top" wrapText="1"/>
    </xf>
    <xf numFmtId="3" fontId="46" fillId="0" borderId="10" xfId="0" applyNumberFormat="1" applyFont="1" applyBorder="1" applyAlignment="1">
      <alignment horizontal="center" vertical="top" wrapText="1"/>
    </xf>
    <xf numFmtId="49" fontId="82" fillId="0" borderId="24" xfId="0" applyNumberFormat="1" applyFont="1" applyBorder="1" applyAlignment="1">
      <alignment horizontal="center" vertical="center"/>
    </xf>
    <xf numFmtId="3" fontId="42" fillId="0" borderId="10" xfId="0" applyNumberFormat="1" applyFont="1" applyBorder="1" applyAlignment="1">
      <alignment horizontal="center" vertical="top" wrapText="1"/>
    </xf>
    <xf numFmtId="0" fontId="46" fillId="0" borderId="10" xfId="0" applyFont="1" applyFill="1" applyBorder="1" applyAlignment="1">
      <alignment vertical="top" wrapText="1"/>
    </xf>
    <xf numFmtId="0" fontId="42" fillId="0" borderId="10" xfId="0" applyFont="1" applyBorder="1" applyAlignment="1">
      <alignment horizontal="center" vertical="center" wrapText="1"/>
    </xf>
    <xf numFmtId="3" fontId="14" fillId="0" borderId="10" xfId="0" applyNumberFormat="1" applyFont="1" applyBorder="1" applyAlignment="1">
      <alignment/>
    </xf>
    <xf numFmtId="0" fontId="5" fillId="0" borderId="0" xfId="109" applyFont="1" applyFill="1" applyBorder="1" applyAlignment="1">
      <alignment horizontal="center"/>
      <protection/>
    </xf>
    <xf numFmtId="0" fontId="43" fillId="0" borderId="0" xfId="0" applyFont="1" applyAlignment="1">
      <alignment/>
    </xf>
    <xf numFmtId="49" fontId="75" fillId="0" borderId="0" xfId="0" applyNumberFormat="1" applyFont="1" applyBorder="1" applyAlignment="1">
      <alignment horizontal="left"/>
    </xf>
    <xf numFmtId="0" fontId="8" fillId="0" borderId="0" xfId="0" applyFont="1" applyBorder="1" applyAlignment="1">
      <alignment/>
    </xf>
    <xf numFmtId="0" fontId="5"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4" fontId="54" fillId="4" borderId="0" xfId="0" applyNumberFormat="1" applyFont="1" applyFill="1" applyBorder="1" applyAlignment="1">
      <alignment vertical="center" wrapText="1"/>
    </xf>
    <xf numFmtId="3" fontId="52" fillId="4" borderId="0" xfId="0" applyNumberFormat="1" applyFont="1" applyFill="1" applyBorder="1" applyAlignment="1">
      <alignment vertical="center" wrapText="1"/>
    </xf>
    <xf numFmtId="0" fontId="54" fillId="4" borderId="0" xfId="0" applyFont="1" applyFill="1" applyBorder="1" applyAlignment="1">
      <alignment vertical="center" wrapText="1"/>
    </xf>
    <xf numFmtId="49" fontId="49" fillId="0" borderId="0" xfId="0" applyNumberFormat="1" applyFont="1" applyFill="1" applyBorder="1" applyAlignment="1">
      <alignment vertical="center"/>
    </xf>
    <xf numFmtId="0" fontId="49" fillId="0" borderId="0" xfId="0" applyFont="1" applyFill="1" applyBorder="1" applyAlignment="1">
      <alignment vertical="center"/>
    </xf>
    <xf numFmtId="0" fontId="44" fillId="0" borderId="0" xfId="0" applyFont="1" applyFill="1" applyBorder="1" applyAlignment="1">
      <alignment vertical="center"/>
    </xf>
    <xf numFmtId="0" fontId="44" fillId="0" borderId="0" xfId="0" applyFont="1" applyFill="1" applyAlignment="1">
      <alignment vertical="center"/>
    </xf>
    <xf numFmtId="0" fontId="50" fillId="0" borderId="0" xfId="107" applyFont="1" applyAlignment="1">
      <alignment horizontal="center" vertical="center"/>
      <protection/>
    </xf>
    <xf numFmtId="0" fontId="44" fillId="0" borderId="13" xfId="0" applyFont="1" applyFill="1" applyBorder="1" applyAlignment="1">
      <alignment vertical="center"/>
    </xf>
    <xf numFmtId="0" fontId="8" fillId="24" borderId="10" xfId="0" applyFont="1" applyFill="1" applyBorder="1" applyAlignment="1">
      <alignment horizontal="left" vertical="center" wrapText="1"/>
    </xf>
    <xf numFmtId="0" fontId="84" fillId="4" borderId="10" xfId="0" applyFont="1" applyFill="1" applyBorder="1" applyAlignment="1">
      <alignment horizontal="left" vertical="top" wrapText="1" shrinkToFit="1"/>
    </xf>
    <xf numFmtId="0" fontId="0" fillId="4" borderId="0" xfId="0" applyFill="1" applyAlignment="1">
      <alignment/>
    </xf>
    <xf numFmtId="4" fontId="20" fillId="4" borderId="25" xfId="0" applyNumberFormat="1" applyFont="1" applyFill="1" applyBorder="1" applyAlignment="1">
      <alignment horizontal="right" vertical="center" wrapText="1"/>
    </xf>
    <xf numFmtId="0" fontId="8" fillId="0" borderId="11" xfId="0" applyFont="1" applyBorder="1" applyAlignment="1">
      <alignment vertical="top" wrapText="1"/>
    </xf>
    <xf numFmtId="49" fontId="20" fillId="4" borderId="26" xfId="0" applyNumberFormat="1" applyFont="1" applyFill="1" applyBorder="1" applyAlignment="1">
      <alignment horizontal="center" vertical="center" wrapText="1"/>
    </xf>
    <xf numFmtId="49" fontId="20" fillId="4" borderId="27" xfId="0" applyNumberFormat="1" applyFont="1" applyFill="1" applyBorder="1" applyAlignment="1">
      <alignment horizontal="center" vertical="center" wrapText="1"/>
    </xf>
    <xf numFmtId="49" fontId="47" fillId="4" borderId="27" xfId="0" applyNumberFormat="1" applyFont="1" applyFill="1" applyBorder="1" applyAlignment="1">
      <alignment horizontal="left" vertical="center" wrapText="1"/>
    </xf>
    <xf numFmtId="3" fontId="47" fillId="4" borderId="27" xfId="0" applyNumberFormat="1" applyFont="1" applyFill="1" applyBorder="1" applyAlignment="1">
      <alignment vertical="center" wrapText="1"/>
    </xf>
    <xf numFmtId="3" fontId="15" fillId="4" borderId="27" xfId="0" applyNumberFormat="1" applyFont="1" applyFill="1" applyBorder="1" applyAlignment="1">
      <alignment vertical="center" wrapText="1"/>
    </xf>
    <xf numFmtId="3" fontId="46" fillId="4" borderId="27" xfId="0" applyNumberFormat="1" applyFont="1" applyFill="1" applyBorder="1" applyAlignment="1">
      <alignment vertical="center" wrapText="1"/>
    </xf>
    <xf numFmtId="0" fontId="43" fillId="0" borderId="19" xfId="0" applyFont="1" applyBorder="1" applyAlignment="1">
      <alignment horizontal="center" vertical="center" wrapText="1"/>
    </xf>
    <xf numFmtId="0" fontId="43" fillId="0" borderId="10" xfId="0" applyFont="1" applyBorder="1" applyAlignment="1">
      <alignment vertical="center" wrapText="1"/>
    </xf>
    <xf numFmtId="4" fontId="5" fillId="0" borderId="10" xfId="0" applyNumberFormat="1" applyFont="1" applyBorder="1" applyAlignment="1">
      <alignment horizontal="center" vertical="center"/>
    </xf>
    <xf numFmtId="4" fontId="5" fillId="0" borderId="20" xfId="0" applyNumberFormat="1" applyFont="1" applyBorder="1" applyAlignment="1">
      <alignment horizontal="center" vertical="center"/>
    </xf>
    <xf numFmtId="0" fontId="52" fillId="4" borderId="0" xfId="0" applyFont="1" applyFill="1" applyBorder="1" applyAlignment="1">
      <alignment vertical="center"/>
    </xf>
    <xf numFmtId="0" fontId="51" fillId="0" borderId="0" xfId="0" applyFont="1" applyFill="1" applyBorder="1" applyAlignment="1">
      <alignment vertical="center"/>
    </xf>
    <xf numFmtId="0" fontId="7" fillId="0" borderId="28" xfId="0" applyFont="1" applyBorder="1" applyAlignment="1">
      <alignment horizontal="left" vertical="center"/>
    </xf>
    <xf numFmtId="0" fontId="5" fillId="0" borderId="17" xfId="0" applyFont="1" applyBorder="1" applyAlignment="1">
      <alignment horizontal="center" vertical="center"/>
    </xf>
    <xf numFmtId="0" fontId="7" fillId="0" borderId="29" xfId="0" applyFont="1" applyBorder="1" applyAlignment="1">
      <alignment horizontal="left" vertical="center"/>
    </xf>
    <xf numFmtId="0" fontId="5" fillId="0" borderId="13" xfId="0" applyFont="1" applyBorder="1" applyAlignment="1">
      <alignment horizontal="center" vertical="center"/>
    </xf>
    <xf numFmtId="0" fontId="9" fillId="0" borderId="0" xfId="0" applyFont="1" applyFill="1" applyAlignment="1">
      <alignment vertical="center"/>
    </xf>
    <xf numFmtId="0" fontId="47" fillId="0" borderId="19" xfId="0" applyFont="1" applyBorder="1" applyAlignment="1">
      <alignment horizontal="center" vertical="center" wrapText="1"/>
    </xf>
    <xf numFmtId="0" fontId="47" fillId="0" borderId="10" xfId="0" applyFont="1" applyFill="1" applyBorder="1" applyAlignment="1">
      <alignment vertical="center" wrapText="1"/>
    </xf>
    <xf numFmtId="4" fontId="7" fillId="0" borderId="10" xfId="0" applyNumberFormat="1" applyFont="1" applyBorder="1" applyAlignment="1">
      <alignment horizontal="center" vertical="center"/>
    </xf>
    <xf numFmtId="4" fontId="7" fillId="0" borderId="20" xfId="0" applyNumberFormat="1" applyFont="1" applyBorder="1" applyAlignment="1">
      <alignment horizontal="center" vertical="center"/>
    </xf>
    <xf numFmtId="0" fontId="19" fillId="0" borderId="0" xfId="0" applyFont="1" applyFill="1" applyBorder="1" applyAlignment="1">
      <alignment vertical="center"/>
    </xf>
    <xf numFmtId="0" fontId="70" fillId="0" borderId="19" xfId="0" applyFont="1" applyBorder="1" applyAlignment="1">
      <alignment horizontal="center" vertical="center" wrapText="1"/>
    </xf>
    <xf numFmtId="0" fontId="70" fillId="0" borderId="10" xfId="0" applyFont="1" applyBorder="1" applyAlignment="1">
      <alignment vertical="center" wrapText="1"/>
    </xf>
    <xf numFmtId="4" fontId="71" fillId="0" borderId="10" xfId="0" applyNumberFormat="1" applyFont="1" applyBorder="1" applyAlignment="1">
      <alignment horizontal="center" vertical="center"/>
    </xf>
    <xf numFmtId="4" fontId="71" fillId="0" borderId="20" xfId="0" applyNumberFormat="1" applyFont="1" applyBorder="1" applyAlignment="1">
      <alignment horizontal="center" vertical="center"/>
    </xf>
    <xf numFmtId="0" fontId="9" fillId="0" borderId="0" xfId="0" applyFont="1" applyFill="1" applyBorder="1" applyAlignment="1">
      <alignment vertical="center"/>
    </xf>
    <xf numFmtId="4" fontId="71" fillId="0" borderId="20" xfId="0" applyNumberFormat="1" applyFont="1" applyFill="1" applyBorder="1" applyAlignment="1">
      <alignment horizontal="center" vertical="center"/>
    </xf>
    <xf numFmtId="0" fontId="52" fillId="4" borderId="0" xfId="0" applyFont="1" applyFill="1" applyBorder="1" applyAlignment="1">
      <alignment vertical="center"/>
    </xf>
    <xf numFmtId="0" fontId="47" fillId="0" borderId="10" xfId="0" applyFont="1" applyFill="1" applyBorder="1" applyAlignment="1">
      <alignment vertical="center" wrapText="1"/>
    </xf>
    <xf numFmtId="0" fontId="43" fillId="0" borderId="30" xfId="0" applyFont="1" applyBorder="1" applyAlignment="1">
      <alignment horizontal="center" vertical="center" wrapText="1"/>
    </xf>
    <xf numFmtId="0" fontId="47" fillId="0" borderId="31" xfId="0" applyFont="1" applyFill="1" applyBorder="1" applyAlignment="1">
      <alignment vertical="center" wrapText="1"/>
    </xf>
    <xf numFmtId="4" fontId="7" fillId="0" borderId="31" xfId="0" applyNumberFormat="1" applyFont="1" applyBorder="1" applyAlignment="1">
      <alignment horizontal="center" vertical="center"/>
    </xf>
    <xf numFmtId="4" fontId="7" fillId="0" borderId="32" xfId="0" applyNumberFormat="1" applyFont="1" applyBorder="1" applyAlignment="1">
      <alignment horizontal="center" vertical="center"/>
    </xf>
    <xf numFmtId="0" fontId="5" fillId="0" borderId="0" xfId="0" applyFont="1" applyAlignment="1">
      <alignment/>
    </xf>
    <xf numFmtId="0" fontId="9" fillId="4" borderId="0" xfId="0" applyFont="1" applyFill="1" applyBorder="1" applyAlignment="1">
      <alignment/>
    </xf>
    <xf numFmtId="0" fontId="17" fillId="4" borderId="0" xfId="0" applyFont="1" applyFill="1" applyBorder="1" applyAlignment="1">
      <alignment/>
    </xf>
    <xf numFmtId="0" fontId="66" fillId="4" borderId="10" xfId="0" applyFont="1" applyFill="1" applyBorder="1" applyAlignment="1">
      <alignment horizontal="justify" vertical="center" wrapText="1"/>
    </xf>
    <xf numFmtId="0" fontId="51" fillId="4" borderId="0" xfId="0" applyFont="1" applyFill="1" applyBorder="1" applyAlignment="1">
      <alignment/>
    </xf>
    <xf numFmtId="0" fontId="20" fillId="4" borderId="10" xfId="0" applyFont="1" applyFill="1" applyBorder="1" applyAlignment="1">
      <alignment vertical="center" wrapText="1"/>
    </xf>
    <xf numFmtId="3" fontId="66" fillId="4" borderId="10" xfId="0" applyNumberFormat="1" applyFont="1" applyFill="1" applyBorder="1" applyAlignment="1">
      <alignment horizontal="right" vertical="center"/>
    </xf>
    <xf numFmtId="3" fontId="84" fillId="4" borderId="10" xfId="0" applyNumberFormat="1" applyFont="1" applyFill="1" applyBorder="1" applyAlignment="1">
      <alignment vertical="center"/>
    </xf>
    <xf numFmtId="49" fontId="86" fillId="0" borderId="24" xfId="0" applyNumberFormat="1" applyFont="1" applyBorder="1" applyAlignment="1">
      <alignment horizontal="center" vertical="center"/>
    </xf>
    <xf numFmtId="0" fontId="46" fillId="4" borderId="10" xfId="0" applyFont="1" applyFill="1" applyBorder="1" applyAlignment="1">
      <alignment horizontal="center" vertical="center" wrapText="1"/>
    </xf>
    <xf numFmtId="0" fontId="42" fillId="0" borderId="10" xfId="0" applyFont="1" applyFill="1" applyBorder="1" applyAlignment="1">
      <alignment horizontal="center" vertical="top" wrapText="1"/>
    </xf>
    <xf numFmtId="49" fontId="86" fillId="0" borderId="24" xfId="0" applyNumberFormat="1" applyFont="1" applyFill="1" applyBorder="1" applyAlignment="1">
      <alignment horizontal="center" vertical="center"/>
    </xf>
    <xf numFmtId="0" fontId="42" fillId="4" borderId="10" xfId="0" applyFont="1" applyFill="1" applyBorder="1" applyAlignment="1">
      <alignment horizontal="center" vertical="center" wrapText="1"/>
    </xf>
    <xf numFmtId="0" fontId="43" fillId="0" borderId="0" xfId="0" applyFont="1" applyAlignment="1">
      <alignment horizontal="left"/>
    </xf>
    <xf numFmtId="3" fontId="3" fillId="24" borderId="10" xfId="0" applyNumberFormat="1" applyFont="1" applyFill="1" applyBorder="1" applyAlignment="1">
      <alignment horizontal="right" vertical="center"/>
    </xf>
    <xf numFmtId="49" fontId="86" fillId="0" borderId="10" xfId="0" applyNumberFormat="1" applyFont="1" applyFill="1" applyBorder="1" applyAlignment="1">
      <alignment horizontal="center" vertical="center"/>
    </xf>
    <xf numFmtId="0" fontId="5" fillId="24" borderId="0" xfId="0" applyFont="1" applyFill="1" applyAlignment="1">
      <alignment/>
    </xf>
    <xf numFmtId="0" fontId="10" fillId="0" borderId="0" xfId="0" applyFont="1" applyAlignment="1">
      <alignment vertical="center" wrapText="1"/>
    </xf>
    <xf numFmtId="0" fontId="10" fillId="0" borderId="0" xfId="0" applyFont="1" applyAlignment="1">
      <alignment horizontal="left"/>
    </xf>
    <xf numFmtId="0" fontId="8" fillId="24" borderId="0" xfId="0" applyFont="1" applyFill="1" applyAlignment="1">
      <alignment/>
    </xf>
    <xf numFmtId="0" fontId="10" fillId="0" borderId="0" xfId="0" applyFont="1" applyAlignment="1">
      <alignment/>
    </xf>
    <xf numFmtId="49" fontId="15" fillId="4" borderId="10" xfId="109" applyNumberFormat="1" applyFont="1" applyFill="1" applyBorder="1" applyAlignment="1">
      <alignment horizontal="center" vertical="center"/>
      <protection/>
    </xf>
    <xf numFmtId="49" fontId="15" fillId="4" borderId="22" xfId="109" applyNumberFormat="1" applyFont="1" applyFill="1" applyBorder="1" applyAlignment="1">
      <alignment horizontal="center" vertical="center" wrapText="1"/>
      <protection/>
    </xf>
    <xf numFmtId="0" fontId="14" fillId="4" borderId="10" xfId="109" applyFont="1" applyFill="1" applyBorder="1" applyAlignment="1">
      <alignment horizontal="center" vertical="center" wrapText="1"/>
      <protection/>
    </xf>
    <xf numFmtId="0" fontId="14" fillId="4" borderId="10" xfId="109" applyFont="1" applyFill="1" applyBorder="1" applyAlignment="1">
      <alignment horizontal="left" vertical="center" wrapText="1"/>
      <protection/>
    </xf>
    <xf numFmtId="3" fontId="15" fillId="4" borderId="10" xfId="109" applyNumberFormat="1" applyFont="1" applyFill="1" applyBorder="1" applyAlignment="1">
      <alignment horizontal="center" vertical="center" wrapText="1"/>
      <protection/>
    </xf>
    <xf numFmtId="0" fontId="81" fillId="4" borderId="0" xfId="0" applyFont="1" applyFill="1" applyAlignment="1">
      <alignment/>
    </xf>
    <xf numFmtId="0" fontId="81" fillId="4" borderId="0" xfId="0" applyFont="1" applyFill="1" applyAlignment="1">
      <alignment vertical="center"/>
    </xf>
    <xf numFmtId="49" fontId="14" fillId="0" borderId="10" xfId="109" applyNumberFormat="1" applyFont="1" applyFill="1" applyBorder="1" applyAlignment="1">
      <alignment horizontal="center" vertical="center"/>
      <protection/>
    </xf>
    <xf numFmtId="49" fontId="14" fillId="0" borderId="22" xfId="109" applyNumberFormat="1" applyFont="1" applyFill="1" applyBorder="1" applyAlignment="1">
      <alignment horizontal="center" vertical="center"/>
      <protection/>
    </xf>
    <xf numFmtId="3" fontId="14" fillId="0" borderId="10" xfId="109" applyNumberFormat="1" applyFont="1" applyFill="1" applyBorder="1" applyAlignment="1">
      <alignment horizontal="center" vertical="center" wrapText="1"/>
      <protection/>
    </xf>
    <xf numFmtId="0" fontId="81" fillId="0" borderId="0" xfId="0" applyFont="1" applyAlignment="1">
      <alignment/>
    </xf>
    <xf numFmtId="49" fontId="42" fillId="0" borderId="10" xfId="0" applyNumberFormat="1" applyFont="1" applyFill="1" applyBorder="1" applyAlignment="1">
      <alignment horizontal="center" vertical="center"/>
    </xf>
    <xf numFmtId="49" fontId="42" fillId="4" borderId="10" xfId="0" applyNumberFormat="1" applyFont="1" applyFill="1" applyBorder="1" applyAlignment="1">
      <alignment horizontal="center" vertical="center"/>
    </xf>
    <xf numFmtId="49" fontId="46" fillId="4" borderId="10" xfId="0" applyNumberFormat="1" applyFont="1" applyFill="1" applyBorder="1" applyAlignment="1">
      <alignment horizontal="center" vertical="center"/>
    </xf>
    <xf numFmtId="49" fontId="42" fillId="4" borderId="22" xfId="0" applyNumberFormat="1" applyFont="1" applyFill="1" applyBorder="1" applyAlignment="1">
      <alignment horizontal="center" vertical="center"/>
    </xf>
    <xf numFmtId="49" fontId="14" fillId="4" borderId="10" xfId="109" applyNumberFormat="1" applyFont="1" applyFill="1" applyBorder="1" applyAlignment="1">
      <alignment horizontal="center" vertical="center"/>
      <protection/>
    </xf>
    <xf numFmtId="0" fontId="15" fillId="4" borderId="22" xfId="109" applyFont="1" applyFill="1" applyBorder="1" applyAlignment="1">
      <alignment horizontal="center" vertical="center" wrapText="1"/>
      <protection/>
    </xf>
    <xf numFmtId="3" fontId="14" fillId="24" borderId="10" xfId="109" applyNumberFormat="1" applyFont="1" applyFill="1" applyBorder="1" applyAlignment="1">
      <alignment horizontal="center" vertical="center" wrapText="1"/>
      <protection/>
    </xf>
    <xf numFmtId="3" fontId="15" fillId="0" borderId="10" xfId="109" applyNumberFormat="1" applyFont="1" applyFill="1" applyBorder="1" applyAlignment="1">
      <alignment horizontal="center" vertical="center" wrapText="1"/>
      <protection/>
    </xf>
    <xf numFmtId="49" fontId="14" fillId="24" borderId="10" xfId="109" applyNumberFormat="1" applyFont="1" applyFill="1" applyBorder="1" applyAlignment="1">
      <alignment horizontal="center" vertical="center"/>
      <protection/>
    </xf>
    <xf numFmtId="49" fontId="14" fillId="24" borderId="22" xfId="109" applyNumberFormat="1" applyFont="1" applyFill="1" applyBorder="1" applyAlignment="1">
      <alignment horizontal="center" vertical="center"/>
      <protection/>
    </xf>
    <xf numFmtId="49" fontId="14" fillId="4" borderId="22" xfId="109" applyNumberFormat="1" applyFont="1" applyFill="1" applyBorder="1" applyAlignment="1">
      <alignment horizontal="center" vertical="center"/>
      <protection/>
    </xf>
    <xf numFmtId="49" fontId="15" fillId="24" borderId="10" xfId="109" applyNumberFormat="1" applyFont="1" applyFill="1" applyBorder="1" applyAlignment="1">
      <alignment horizontal="center" vertical="center"/>
      <protection/>
    </xf>
    <xf numFmtId="49" fontId="15" fillId="24" borderId="22" xfId="109" applyNumberFormat="1" applyFont="1" applyFill="1" applyBorder="1" applyAlignment="1">
      <alignment horizontal="center" vertical="center"/>
      <protection/>
    </xf>
    <xf numFmtId="0" fontId="15" fillId="24" borderId="10" xfId="109" applyFont="1" applyFill="1" applyBorder="1" applyAlignment="1">
      <alignment horizontal="justify" vertical="center" wrapText="1"/>
      <protection/>
    </xf>
    <xf numFmtId="0" fontId="15" fillId="24" borderId="33" xfId="108" applyFont="1" applyFill="1" applyBorder="1" applyAlignment="1">
      <alignment horizontal="justify" vertical="center" wrapText="1"/>
      <protection/>
    </xf>
    <xf numFmtId="3" fontId="15" fillId="24" borderId="10" xfId="109" applyNumberFormat="1" applyFont="1" applyFill="1" applyBorder="1" applyAlignment="1">
      <alignment horizontal="center" vertical="center" wrapText="1"/>
      <protection/>
    </xf>
    <xf numFmtId="0" fontId="14" fillId="0" borderId="33" xfId="108" applyFont="1" applyFill="1" applyBorder="1" applyAlignment="1">
      <alignment horizontal="justify" vertical="center" wrapText="1"/>
      <protection/>
    </xf>
    <xf numFmtId="49" fontId="15" fillId="0" borderId="10" xfId="109" applyNumberFormat="1" applyFont="1" applyFill="1" applyBorder="1" applyAlignment="1">
      <alignment horizontal="center" vertical="center"/>
      <protection/>
    </xf>
    <xf numFmtId="49" fontId="14" fillId="0" borderId="10" xfId="109" applyNumberFormat="1" applyFont="1" applyFill="1" applyBorder="1">
      <alignment/>
      <protection/>
    </xf>
    <xf numFmtId="0" fontId="15" fillId="0" borderId="22" xfId="109" applyFont="1" applyFill="1" applyBorder="1" applyAlignment="1">
      <alignment horizontal="center" vertical="top"/>
      <protection/>
    </xf>
    <xf numFmtId="0" fontId="15" fillId="0" borderId="10" xfId="109" applyFont="1" applyFill="1" applyBorder="1" applyAlignment="1">
      <alignment horizontal="center" vertical="top" wrapText="1" shrinkToFit="1"/>
      <protection/>
    </xf>
    <xf numFmtId="3" fontId="88" fillId="0" borderId="10" xfId="109" applyNumberFormat="1" applyFont="1" applyFill="1" applyBorder="1" applyAlignment="1">
      <alignment horizontal="center" vertical="center" wrapText="1"/>
      <protection/>
    </xf>
    <xf numFmtId="0" fontId="15" fillId="0" borderId="34" xfId="109" applyFont="1" applyFill="1" applyBorder="1" applyAlignment="1">
      <alignment horizontal="center" vertical="top"/>
      <protection/>
    </xf>
    <xf numFmtId="49" fontId="14" fillId="0" borderId="11" xfId="109" applyNumberFormat="1" applyFont="1" applyFill="1" applyBorder="1" applyAlignment="1">
      <alignment horizontal="center" vertical="center"/>
      <protection/>
    </xf>
    <xf numFmtId="0" fontId="14" fillId="0" borderId="34" xfId="109" applyFont="1" applyFill="1" applyBorder="1" applyAlignment="1">
      <alignment horizontal="center" vertical="center"/>
      <protection/>
    </xf>
    <xf numFmtId="0" fontId="14" fillId="0" borderId="10" xfId="109" applyFont="1" applyFill="1" applyBorder="1" applyAlignment="1">
      <alignment horizontal="center" vertical="top" wrapText="1" shrinkToFit="1"/>
      <protection/>
    </xf>
    <xf numFmtId="0" fontId="14" fillId="0" borderId="11" xfId="109" applyFont="1" applyFill="1" applyBorder="1" applyAlignment="1">
      <alignment horizontal="center" vertical="center" wrapText="1"/>
      <protection/>
    </xf>
    <xf numFmtId="0" fontId="42" fillId="0" borderId="10" xfId="109" applyFont="1" applyBorder="1" applyAlignment="1">
      <alignment horizontal="center" vertical="center" wrapText="1"/>
      <protection/>
    </xf>
    <xf numFmtId="0" fontId="14" fillId="0" borderId="10" xfId="109" applyFont="1" applyFill="1" applyBorder="1" applyAlignment="1">
      <alignment horizontal="center" vertical="center"/>
      <protection/>
    </xf>
    <xf numFmtId="1" fontId="14" fillId="0" borderId="22" xfId="109" applyNumberFormat="1" applyFont="1" applyFill="1" applyBorder="1" applyAlignment="1">
      <alignment horizontal="center" vertical="center"/>
      <protection/>
    </xf>
    <xf numFmtId="0" fontId="42" fillId="0" borderId="10" xfId="109" applyFont="1" applyBorder="1" applyAlignment="1">
      <alignment horizontal="justify" vertical="center" wrapText="1"/>
      <protection/>
    </xf>
    <xf numFmtId="0" fontId="14" fillId="24" borderId="10" xfId="109" applyFont="1" applyFill="1" applyBorder="1" applyAlignment="1">
      <alignment horizontal="center" vertical="center"/>
      <protection/>
    </xf>
    <xf numFmtId="1" fontId="14" fillId="24" borderId="22" xfId="109" applyNumberFormat="1" applyFont="1" applyFill="1" applyBorder="1" applyAlignment="1">
      <alignment horizontal="center" vertical="center"/>
      <protection/>
    </xf>
    <xf numFmtId="0" fontId="42" fillId="24" borderId="10" xfId="109" applyFont="1" applyFill="1" applyBorder="1" applyAlignment="1">
      <alignment horizontal="justify" vertical="center" wrapText="1"/>
      <protection/>
    </xf>
    <xf numFmtId="0" fontId="14" fillId="0" borderId="10" xfId="109" applyFont="1" applyFill="1" applyBorder="1">
      <alignment/>
      <protection/>
    </xf>
    <xf numFmtId="2" fontId="14" fillId="0" borderId="11" xfId="109" applyNumberFormat="1" applyFont="1" applyFill="1" applyBorder="1" applyAlignment="1">
      <alignment horizontal="justify" vertical="center" wrapText="1"/>
      <protection/>
    </xf>
    <xf numFmtId="1" fontId="14" fillId="0" borderId="22" xfId="109" applyNumberFormat="1" applyFont="1" applyBorder="1" applyAlignment="1">
      <alignment horizontal="center" vertical="center" wrapText="1"/>
      <protection/>
    </xf>
    <xf numFmtId="2" fontId="14" fillId="0" borderId="10" xfId="109" applyNumberFormat="1" applyFont="1" applyBorder="1" applyAlignment="1">
      <alignment horizontal="justify" vertical="center" wrapText="1"/>
      <protection/>
    </xf>
    <xf numFmtId="0" fontId="14" fillId="0" borderId="11" xfId="109" applyFont="1" applyFill="1" applyBorder="1" applyAlignment="1">
      <alignment horizontal="justify" vertical="center" wrapText="1"/>
      <protection/>
    </xf>
    <xf numFmtId="0" fontId="14" fillId="0" borderId="23" xfId="109" applyFont="1" applyFill="1" applyBorder="1" applyAlignment="1">
      <alignment horizontal="justify" vertical="center" wrapText="1"/>
      <protection/>
    </xf>
    <xf numFmtId="0" fontId="42" fillId="0" borderId="0" xfId="109" applyFont="1" applyAlignment="1">
      <alignment horizontal="justify" vertical="center" wrapText="1"/>
      <protection/>
    </xf>
    <xf numFmtId="49" fontId="14" fillId="0" borderId="22" xfId="109" applyNumberFormat="1" applyFont="1" applyBorder="1" applyAlignment="1">
      <alignment horizontal="center" vertical="center" wrapText="1"/>
      <protection/>
    </xf>
    <xf numFmtId="0" fontId="14" fillId="0" borderId="10" xfId="109" applyFont="1" applyBorder="1" applyAlignment="1">
      <alignment horizontal="justify" vertical="center" wrapText="1"/>
      <protection/>
    </xf>
    <xf numFmtId="2" fontId="14" fillId="24" borderId="10" xfId="109" applyNumberFormat="1" applyFont="1" applyFill="1" applyBorder="1" applyAlignment="1">
      <alignment horizontal="justify" vertical="center" wrapText="1" shrinkToFit="1"/>
      <protection/>
    </xf>
    <xf numFmtId="49" fontId="14" fillId="25" borderId="10" xfId="109" applyNumberFormat="1" applyFont="1" applyFill="1" applyBorder="1" applyAlignment="1">
      <alignment horizontal="center" vertical="center"/>
      <protection/>
    </xf>
    <xf numFmtId="0" fontId="14" fillId="25" borderId="10" xfId="109" applyFont="1" applyFill="1" applyBorder="1" applyAlignment="1">
      <alignment horizontal="center"/>
      <protection/>
    </xf>
    <xf numFmtId="49" fontId="14" fillId="25" borderId="22" xfId="109" applyNumberFormat="1" applyFont="1" applyFill="1" applyBorder="1" applyAlignment="1">
      <alignment horizontal="center" vertical="center" wrapText="1"/>
      <protection/>
    </xf>
    <xf numFmtId="0" fontId="14" fillId="25" borderId="10" xfId="109" applyFont="1" applyFill="1" applyBorder="1" applyAlignment="1">
      <alignment horizontal="justify" vertical="center" wrapText="1"/>
      <protection/>
    </xf>
    <xf numFmtId="3" fontId="14" fillId="25" borderId="10" xfId="109" applyNumberFormat="1" applyFont="1" applyFill="1" applyBorder="1" applyAlignment="1">
      <alignment horizontal="center" vertical="center" wrapText="1"/>
      <protection/>
    </xf>
    <xf numFmtId="49" fontId="14" fillId="0" borderId="22" xfId="109" applyNumberFormat="1" applyFont="1" applyFill="1" applyBorder="1" applyAlignment="1">
      <alignment horizontal="center" vertical="center" wrapText="1"/>
      <protection/>
    </xf>
    <xf numFmtId="0" fontId="14" fillId="24" borderId="10" xfId="109" applyFont="1" applyFill="1" applyBorder="1" applyAlignment="1">
      <alignment vertical="center" wrapText="1"/>
      <protection/>
    </xf>
    <xf numFmtId="0" fontId="15" fillId="0" borderId="10" xfId="109" applyFont="1" applyFill="1" applyBorder="1" applyAlignment="1">
      <alignment horizontal="justify" vertical="center" wrapText="1"/>
      <protection/>
    </xf>
    <xf numFmtId="0" fontId="42" fillId="0" borderId="10" xfId="109" applyFont="1" applyFill="1" applyBorder="1" applyAlignment="1">
      <alignment horizontal="justify" vertical="center" wrapText="1"/>
      <protection/>
    </xf>
    <xf numFmtId="0" fontId="42" fillId="0" borderId="10" xfId="109" applyFont="1" applyFill="1" applyBorder="1" applyAlignment="1">
      <alignment horizontal="center" vertical="top" wrapText="1"/>
      <protection/>
    </xf>
    <xf numFmtId="49" fontId="15" fillId="0" borderId="22" xfId="109" applyNumberFormat="1" applyFont="1" applyBorder="1" applyAlignment="1">
      <alignment horizontal="center" vertical="top" wrapText="1"/>
      <protection/>
    </xf>
    <xf numFmtId="0" fontId="15" fillId="0" borderId="10" xfId="109" applyFont="1" applyBorder="1" applyAlignment="1">
      <alignment horizontal="center" vertical="top" wrapText="1"/>
      <protection/>
    </xf>
    <xf numFmtId="0" fontId="15" fillId="0" borderId="10" xfId="109" applyFont="1" applyBorder="1" applyAlignment="1">
      <alignment horizontal="justify" vertical="center" wrapText="1"/>
      <protection/>
    </xf>
    <xf numFmtId="0" fontId="14" fillId="0" borderId="10" xfId="109" applyFont="1" applyBorder="1" applyAlignment="1">
      <alignment horizontal="center" vertical="center" wrapText="1"/>
      <protection/>
    </xf>
    <xf numFmtId="0" fontId="14" fillId="0" borderId="12" xfId="109" applyFont="1" applyBorder="1" applyAlignment="1">
      <alignment horizontal="justify" vertical="center" wrapText="1"/>
      <protection/>
    </xf>
    <xf numFmtId="0" fontId="15" fillId="24" borderId="11" xfId="109" applyFont="1" applyFill="1" applyBorder="1" applyAlignment="1">
      <alignment horizontal="left" vertical="top" wrapText="1" shrinkToFit="1"/>
      <protection/>
    </xf>
    <xf numFmtId="0" fontId="14" fillId="0" borderId="22" xfId="109" applyFont="1" applyFill="1" applyBorder="1" applyAlignment="1">
      <alignment horizontal="center" vertical="center"/>
      <protection/>
    </xf>
    <xf numFmtId="0" fontId="89" fillId="0" borderId="10" xfId="109" applyFont="1" applyFill="1" applyBorder="1">
      <alignment/>
      <protection/>
    </xf>
    <xf numFmtId="0" fontId="15" fillId="0" borderId="22" xfId="109" applyFont="1" applyFill="1" applyBorder="1" applyAlignment="1">
      <alignment horizontal="center" vertical="center"/>
      <protection/>
    </xf>
    <xf numFmtId="0" fontId="15" fillId="0" borderId="10" xfId="109" applyFont="1" applyBorder="1" applyAlignment="1">
      <alignment horizontal="center" vertical="center" wrapText="1"/>
      <protection/>
    </xf>
    <xf numFmtId="0" fontId="15" fillId="0" borderId="12" xfId="109" applyFont="1" applyBorder="1" applyAlignment="1">
      <alignment horizontal="justify" vertical="center" wrapText="1"/>
      <protection/>
    </xf>
    <xf numFmtId="0" fontId="14" fillId="0" borderId="10" xfId="109" applyFont="1" applyFill="1" applyBorder="1" applyAlignment="1">
      <alignment horizontal="left" vertical="center" wrapText="1" shrinkToFit="1"/>
      <protection/>
    </xf>
    <xf numFmtId="2" fontId="15" fillId="0" borderId="10" xfId="109" applyNumberFormat="1" applyFont="1" applyFill="1" applyBorder="1" applyAlignment="1">
      <alignment horizontal="left" vertical="top" wrapText="1" shrinkToFit="1"/>
      <protection/>
    </xf>
    <xf numFmtId="0" fontId="14" fillId="24" borderId="10" xfId="109" applyFont="1" applyFill="1" applyBorder="1">
      <alignment/>
      <protection/>
    </xf>
    <xf numFmtId="0" fontId="14" fillId="24" borderId="10" xfId="109" applyFont="1" applyFill="1" applyBorder="1" applyAlignment="1">
      <alignment vertical="top" wrapText="1"/>
      <protection/>
    </xf>
    <xf numFmtId="0" fontId="14" fillId="24" borderId="0" xfId="109" applyFont="1" applyFill="1" applyAlignment="1">
      <alignment horizontal="justify" vertical="center" wrapText="1"/>
      <protection/>
    </xf>
    <xf numFmtId="3" fontId="14" fillId="0" borderId="10" xfId="109" applyNumberFormat="1" applyFont="1" applyFill="1" applyBorder="1" applyAlignment="1">
      <alignment horizontal="center" vertical="center"/>
      <protection/>
    </xf>
    <xf numFmtId="0" fontId="14" fillId="0" borderId="10" xfId="109" applyFont="1" applyFill="1" applyBorder="1" applyAlignment="1">
      <alignment horizontal="justify" vertical="top" wrapText="1"/>
      <protection/>
    </xf>
    <xf numFmtId="0" fontId="14" fillId="0" borderId="10" xfId="109" applyFont="1" applyFill="1" applyBorder="1" applyAlignment="1">
      <alignment horizontal="center"/>
      <protection/>
    </xf>
    <xf numFmtId="0" fontId="15" fillId="24" borderId="10" xfId="109" applyFont="1" applyFill="1" applyBorder="1" applyAlignment="1">
      <alignment vertical="top" wrapText="1"/>
      <protection/>
    </xf>
    <xf numFmtId="0" fontId="14" fillId="24" borderId="10" xfId="0" applyFont="1" applyFill="1" applyBorder="1" applyAlignment="1">
      <alignment horizontal="justify" vertical="top" wrapText="1" shrinkToFit="1"/>
    </xf>
    <xf numFmtId="0" fontId="15" fillId="0" borderId="10" xfId="109" applyFont="1" applyFill="1" applyBorder="1" applyAlignment="1">
      <alignment horizontal="center" vertical="center"/>
      <protection/>
    </xf>
    <xf numFmtId="0" fontId="14" fillId="24" borderId="10" xfId="109" applyFont="1" applyFill="1" applyBorder="1" applyAlignment="1">
      <alignment horizontal="justify" vertical="center" wrapText="1" shrinkToFit="1"/>
      <protection/>
    </xf>
    <xf numFmtId="0" fontId="15" fillId="0" borderId="10" xfId="109" applyFont="1" applyFill="1" applyBorder="1" applyAlignment="1">
      <alignment vertical="top" wrapText="1"/>
      <protection/>
    </xf>
    <xf numFmtId="3" fontId="15" fillId="0" borderId="10" xfId="109" applyNumberFormat="1" applyFont="1" applyFill="1" applyBorder="1" applyAlignment="1">
      <alignment horizontal="center" vertical="top" wrapText="1"/>
      <protection/>
    </xf>
    <xf numFmtId="0" fontId="14" fillId="24" borderId="10" xfId="109" applyFont="1" applyFill="1" applyBorder="1" applyAlignment="1">
      <alignment horizontal="left" vertical="top" wrapText="1" shrinkToFit="1"/>
      <protection/>
    </xf>
    <xf numFmtId="3" fontId="14" fillId="0" borderId="10" xfId="109" applyNumberFormat="1" applyFont="1" applyFill="1" applyBorder="1" applyAlignment="1">
      <alignment horizontal="center" vertical="top" wrapText="1"/>
      <protection/>
    </xf>
    <xf numFmtId="0" fontId="14" fillId="24" borderId="10" xfId="109" applyFont="1" applyFill="1" applyBorder="1" applyAlignment="1">
      <alignment horizontal="left" vertical="center" wrapText="1" shrinkToFit="1"/>
      <protection/>
    </xf>
    <xf numFmtId="0" fontId="14" fillId="0" borderId="10" xfId="109" applyFont="1" applyFill="1" applyBorder="1" applyAlignment="1">
      <alignment horizontal="center" vertical="center" wrapText="1"/>
      <protection/>
    </xf>
    <xf numFmtId="0" fontId="14" fillId="0" borderId="23" xfId="109" applyFont="1" applyFill="1" applyBorder="1" applyAlignment="1">
      <alignment horizontal="center" vertical="center" wrapText="1"/>
      <protection/>
    </xf>
    <xf numFmtId="3" fontId="14" fillId="0" borderId="23" xfId="109" applyNumberFormat="1" applyFont="1" applyFill="1" applyBorder="1" applyAlignment="1">
      <alignment horizontal="center" vertical="center" wrapText="1"/>
      <protection/>
    </xf>
    <xf numFmtId="0" fontId="89" fillId="4" borderId="26" xfId="109" applyFont="1" applyFill="1" applyBorder="1">
      <alignment/>
      <protection/>
    </xf>
    <xf numFmtId="0" fontId="89" fillId="4" borderId="27" xfId="109" applyFont="1" applyFill="1" applyBorder="1">
      <alignment/>
      <protection/>
    </xf>
    <xf numFmtId="0" fontId="15" fillId="4" borderId="35" xfId="109" applyFont="1" applyFill="1" applyBorder="1" applyAlignment="1">
      <alignment horizontal="left"/>
      <protection/>
    </xf>
    <xf numFmtId="0" fontId="15" fillId="4" borderId="27" xfId="109" applyFont="1" applyFill="1" applyBorder="1" applyAlignment="1">
      <alignment horizontal="center"/>
      <protection/>
    </xf>
    <xf numFmtId="0" fontId="15" fillId="4" borderId="27" xfId="109" applyFont="1" applyFill="1" applyBorder="1" applyAlignment="1">
      <alignment horizontal="left"/>
      <protection/>
    </xf>
    <xf numFmtId="3" fontId="15" fillId="4" borderId="27" xfId="109" applyNumberFormat="1" applyFont="1" applyFill="1" applyBorder="1" applyAlignment="1">
      <alignment horizontal="center" vertical="center"/>
      <protection/>
    </xf>
    <xf numFmtId="0" fontId="14" fillId="4" borderId="10" xfId="109" applyFont="1" applyFill="1" applyBorder="1" applyAlignment="1">
      <alignment vertical="center"/>
      <protection/>
    </xf>
    <xf numFmtId="0" fontId="14" fillId="4" borderId="10" xfId="109" applyFont="1" applyFill="1" applyBorder="1" applyAlignment="1">
      <alignment horizontal="center" vertical="top" wrapText="1"/>
      <protection/>
    </xf>
    <xf numFmtId="0" fontId="14" fillId="0" borderId="10" xfId="109" applyFont="1" applyBorder="1" applyAlignment="1">
      <alignment horizontal="center" wrapText="1"/>
      <protection/>
    </xf>
    <xf numFmtId="0" fontId="15" fillId="0" borderId="10" xfId="109" applyFont="1" applyFill="1" applyBorder="1" applyAlignment="1">
      <alignment horizontal="center" wrapText="1"/>
      <protection/>
    </xf>
    <xf numFmtId="0" fontId="14" fillId="0" borderId="10" xfId="109" applyFont="1" applyFill="1" applyBorder="1" applyAlignment="1">
      <alignment horizontal="center" wrapText="1"/>
      <protection/>
    </xf>
    <xf numFmtId="0" fontId="14" fillId="24" borderId="33" xfId="108" applyFont="1" applyFill="1" applyBorder="1" applyAlignment="1">
      <alignment horizontal="center" vertical="center" wrapText="1"/>
      <protection/>
    </xf>
    <xf numFmtId="0" fontId="14" fillId="4" borderId="33" xfId="108" applyFont="1" applyFill="1" applyBorder="1" applyAlignment="1">
      <alignment horizontal="center" vertical="center" wrapText="1"/>
      <protection/>
    </xf>
    <xf numFmtId="0" fontId="14" fillId="0" borderId="11" xfId="109" applyFont="1" applyFill="1" applyBorder="1" applyAlignment="1">
      <alignment vertical="center" wrapText="1"/>
      <protection/>
    </xf>
    <xf numFmtId="0" fontId="14" fillId="4" borderId="11" xfId="109" applyFont="1" applyFill="1" applyBorder="1" applyAlignment="1">
      <alignment vertical="center" wrapText="1"/>
      <protection/>
    </xf>
    <xf numFmtId="0" fontId="15" fillId="4" borderId="10" xfId="109" applyFont="1" applyFill="1" applyBorder="1" applyAlignment="1">
      <alignment horizontal="center" vertical="center" wrapText="1" shrinkToFit="1"/>
      <protection/>
    </xf>
    <xf numFmtId="0" fontId="14" fillId="24" borderId="10" xfId="109" applyFont="1" applyFill="1" applyBorder="1" applyAlignment="1">
      <alignment horizontal="center" vertical="center" wrapText="1"/>
      <protection/>
    </xf>
    <xf numFmtId="0" fontId="14" fillId="24" borderId="11" xfId="109" applyFont="1" applyFill="1" applyBorder="1" applyAlignment="1">
      <alignment horizontal="center" vertical="center" wrapText="1"/>
      <protection/>
    </xf>
    <xf numFmtId="0" fontId="15" fillId="4" borderId="11" xfId="109" applyFont="1" applyFill="1" applyBorder="1" applyAlignment="1">
      <alignment horizontal="center" vertical="top" wrapText="1" shrinkToFit="1"/>
      <protection/>
    </xf>
    <xf numFmtId="49" fontId="14" fillId="0" borderId="10" xfId="109" applyNumberFormat="1" applyFont="1" applyFill="1" applyBorder="1" applyAlignment="1">
      <alignment horizontal="center" vertical="center" wrapText="1"/>
      <protection/>
    </xf>
    <xf numFmtId="0" fontId="42" fillId="0" borderId="0" xfId="109" applyFont="1" applyAlignment="1">
      <alignment horizontal="center" vertical="center" wrapText="1"/>
      <protection/>
    </xf>
    <xf numFmtId="0" fontId="46" fillId="0" borderId="10" xfId="109" applyFont="1" applyBorder="1" applyAlignment="1">
      <alignment horizontal="center" vertical="center" wrapText="1"/>
      <protection/>
    </xf>
    <xf numFmtId="0" fontId="42" fillId="0" borderId="10" xfId="109" applyFont="1" applyBorder="1" applyAlignment="1">
      <alignment horizontal="center" wrapText="1"/>
      <protection/>
    </xf>
    <xf numFmtId="0" fontId="50" fillId="0" borderId="10" xfId="0" applyFont="1" applyFill="1" applyBorder="1" applyAlignment="1">
      <alignment horizontal="center" vertical="top"/>
    </xf>
    <xf numFmtId="0" fontId="14" fillId="0" borderId="23" xfId="109" applyFont="1" applyFill="1" applyBorder="1" applyAlignment="1">
      <alignment horizontal="center" vertical="center"/>
      <protection/>
    </xf>
    <xf numFmtId="49" fontId="14" fillId="0" borderId="23" xfId="109" applyNumberFormat="1" applyFont="1" applyFill="1" applyBorder="1" applyAlignment="1">
      <alignment horizontal="center" vertical="center"/>
      <protection/>
    </xf>
    <xf numFmtId="0" fontId="14" fillId="0" borderId="12" xfId="109" applyFont="1" applyBorder="1" applyAlignment="1">
      <alignment horizontal="center" vertical="center" wrapText="1"/>
      <protection/>
    </xf>
    <xf numFmtId="0" fontId="20" fillId="0" borderId="10" xfId="0" applyFont="1" applyFill="1" applyBorder="1" applyAlignment="1">
      <alignment vertical="center" wrapText="1"/>
    </xf>
    <xf numFmtId="4" fontId="20" fillId="4" borderId="12" xfId="0" applyNumberFormat="1" applyFont="1" applyFill="1" applyBorder="1" applyAlignment="1">
      <alignment horizontal="right" vertical="center"/>
    </xf>
    <xf numFmtId="4" fontId="54" fillId="4" borderId="0" xfId="0" applyNumberFormat="1" applyFont="1" applyFill="1" applyBorder="1" applyAlignment="1">
      <alignment vertical="center"/>
    </xf>
    <xf numFmtId="3" fontId="52" fillId="4" borderId="0" xfId="0" applyNumberFormat="1" applyFont="1" applyFill="1" applyBorder="1" applyAlignment="1">
      <alignment vertical="center"/>
    </xf>
    <xf numFmtId="0" fontId="54" fillId="0" borderId="0" xfId="0" applyFont="1" applyFill="1" applyBorder="1" applyAlignment="1">
      <alignment vertical="center"/>
    </xf>
    <xf numFmtId="0" fontId="84" fillId="4" borderId="10" xfId="0" applyFont="1" applyFill="1" applyBorder="1" applyAlignment="1">
      <alignment horizontal="left" vertical="center" wrapText="1" shrinkToFit="1"/>
    </xf>
    <xf numFmtId="4" fontId="52" fillId="4" borderId="0" xfId="0" applyNumberFormat="1" applyFont="1" applyFill="1" applyBorder="1" applyAlignment="1">
      <alignment vertical="center"/>
    </xf>
    <xf numFmtId="49" fontId="84" fillId="4" borderId="10"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xf>
    <xf numFmtId="49" fontId="50" fillId="4" borderId="10" xfId="0" applyNumberFormat="1" applyFont="1" applyFill="1" applyBorder="1" applyAlignment="1">
      <alignment horizontal="center" vertical="center"/>
    </xf>
    <xf numFmtId="49" fontId="84" fillId="4"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90" fillId="0" borderId="10" xfId="0" applyNumberFormat="1" applyFont="1" applyFill="1" applyBorder="1" applyAlignment="1">
      <alignment horizontal="center" vertical="center"/>
    </xf>
    <xf numFmtId="49" fontId="3" fillId="4" borderId="10" xfId="0" applyNumberFormat="1" applyFont="1" applyFill="1" applyBorder="1" applyAlignment="1">
      <alignment horizontal="center" vertical="center"/>
    </xf>
    <xf numFmtId="49" fontId="66" fillId="4"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top"/>
    </xf>
    <xf numFmtId="49" fontId="84" fillId="4" borderId="10" xfId="0" applyNumberFormat="1" applyFont="1" applyFill="1" applyBorder="1" applyAlignment="1">
      <alignment horizontal="center" vertical="top" wrapText="1"/>
    </xf>
    <xf numFmtId="49" fontId="50" fillId="0" borderId="10" xfId="0" applyNumberFormat="1" applyFont="1" applyFill="1" applyBorder="1" applyAlignment="1">
      <alignment horizontal="center" vertical="top"/>
    </xf>
    <xf numFmtId="0" fontId="3" fillId="0" borderId="10" xfId="0" applyFont="1" applyFill="1" applyBorder="1" applyAlignment="1">
      <alignment horizontal="center" vertical="justify" wrapText="1"/>
    </xf>
    <xf numFmtId="49" fontId="3" fillId="0" borderId="10" xfId="0" applyNumberFormat="1" applyFont="1" applyFill="1" applyBorder="1" applyAlignment="1">
      <alignment horizontal="center" vertical="justify" wrapText="1"/>
    </xf>
    <xf numFmtId="0" fontId="3" fillId="0" borderId="10" xfId="0" applyFont="1" applyFill="1" applyBorder="1" applyAlignment="1">
      <alignment horizontal="center" vertical="top"/>
    </xf>
    <xf numFmtId="49" fontId="84" fillId="4" borderId="10" xfId="0" applyNumberFormat="1" applyFont="1" applyFill="1" applyBorder="1" applyAlignment="1">
      <alignment horizontal="center" vertical="top"/>
    </xf>
    <xf numFmtId="49" fontId="59" fillId="0" borderId="10" xfId="0" applyNumberFormat="1" applyFont="1" applyFill="1" applyBorder="1" applyAlignment="1">
      <alignment horizontal="center" vertical="top"/>
    </xf>
    <xf numFmtId="49" fontId="59" fillId="0" borderId="33" xfId="0" applyNumberFormat="1" applyFont="1" applyFill="1" applyBorder="1" applyAlignment="1">
      <alignment horizontal="center" vertical="top"/>
    </xf>
    <xf numFmtId="49" fontId="90" fillId="0" borderId="10" xfId="0" applyNumberFormat="1" applyFont="1" applyFill="1" applyBorder="1" applyAlignment="1">
      <alignment horizontal="center" vertical="top"/>
    </xf>
    <xf numFmtId="49" fontId="90" fillId="0" borderId="33" xfId="0" applyNumberFormat="1" applyFont="1" applyFill="1" applyBorder="1" applyAlignment="1">
      <alignment horizontal="center" vertical="top"/>
    </xf>
    <xf numFmtId="49" fontId="3"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66" fillId="24" borderId="11" xfId="0" applyNumberFormat="1" applyFont="1" applyFill="1" applyBorder="1" applyAlignment="1">
      <alignment horizontal="center" vertical="center" wrapText="1"/>
    </xf>
    <xf numFmtId="0" fontId="3" fillId="24" borderId="11" xfId="0" applyFont="1" applyFill="1" applyBorder="1" applyAlignment="1">
      <alignment horizontal="center" vertical="center" wrapText="1"/>
    </xf>
    <xf numFmtId="49" fontId="3" fillId="24" borderId="11" xfId="0" applyNumberFormat="1" applyFont="1" applyFill="1" applyBorder="1" applyAlignment="1">
      <alignment horizontal="center" vertical="center" wrapText="1"/>
    </xf>
    <xf numFmtId="49" fontId="90" fillId="0" borderId="11" xfId="0" applyNumberFormat="1" applyFont="1" applyFill="1" applyBorder="1" applyAlignment="1">
      <alignment horizontal="center" vertical="top"/>
    </xf>
    <xf numFmtId="0" fontId="91" fillId="0" borderId="0" xfId="0" applyFont="1" applyFill="1" applyBorder="1" applyAlignment="1">
      <alignment/>
    </xf>
    <xf numFmtId="49" fontId="59" fillId="0" borderId="10" xfId="0" applyNumberFormat="1" applyFont="1" applyFill="1" applyBorder="1" applyAlignment="1">
      <alignment horizontal="center" vertical="top" wrapText="1"/>
    </xf>
    <xf numFmtId="0" fontId="90" fillId="0" borderId="10" xfId="0" applyFont="1" applyFill="1" applyBorder="1" applyAlignment="1">
      <alignment horizontal="center" vertical="top"/>
    </xf>
    <xf numFmtId="0" fontId="59" fillId="0" borderId="10" xfId="0" applyFont="1" applyFill="1" applyBorder="1" applyAlignment="1">
      <alignment horizontal="center" vertical="top"/>
    </xf>
    <xf numFmtId="49" fontId="66" fillId="4" borderId="10" xfId="0" applyNumberFormat="1" applyFont="1" applyFill="1" applyBorder="1" applyAlignment="1">
      <alignment horizontal="center" vertical="top"/>
    </xf>
    <xf numFmtId="49" fontId="3" fillId="4" borderId="10" xfId="0" applyNumberFormat="1" applyFont="1" applyFill="1" applyBorder="1" applyAlignment="1">
      <alignment horizontal="center" vertical="top"/>
    </xf>
    <xf numFmtId="49" fontId="50" fillId="4" borderId="10" xfId="0" applyNumberFormat="1" applyFont="1" applyFill="1" applyBorder="1" applyAlignment="1">
      <alignment horizontal="center" vertical="top"/>
    </xf>
    <xf numFmtId="49" fontId="3" fillId="0" borderId="11" xfId="0" applyNumberFormat="1" applyFont="1" applyFill="1" applyBorder="1" applyAlignment="1">
      <alignment horizontal="center" vertical="center"/>
    </xf>
    <xf numFmtId="49" fontId="3" fillId="24" borderId="11"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0" fontId="3" fillId="0" borderId="11" xfId="0" applyFont="1" applyFill="1" applyBorder="1" applyAlignment="1">
      <alignment horizontal="center" vertical="center"/>
    </xf>
    <xf numFmtId="49" fontId="84" fillId="0" borderId="10" xfId="0" applyNumberFormat="1" applyFont="1" applyFill="1" applyBorder="1" applyAlignment="1">
      <alignment horizontal="center" vertical="center"/>
    </xf>
    <xf numFmtId="49" fontId="3" fillId="0" borderId="11" xfId="0" applyNumberFormat="1" applyFont="1" applyBorder="1" applyAlignment="1">
      <alignment horizontal="center" vertical="center"/>
    </xf>
    <xf numFmtId="3" fontId="50" fillId="0" borderId="10" xfId="0" applyNumberFormat="1" applyFont="1" applyFill="1" applyBorder="1" applyAlignment="1">
      <alignment vertical="center"/>
    </xf>
    <xf numFmtId="3" fontId="50" fillId="4" borderId="10" xfId="0" applyNumberFormat="1" applyFont="1" applyFill="1" applyBorder="1" applyAlignment="1">
      <alignment vertical="center"/>
    </xf>
    <xf numFmtId="3" fontId="3" fillId="0" borderId="22" xfId="0" applyNumberFormat="1" applyFont="1" applyFill="1" applyBorder="1" applyAlignment="1">
      <alignment vertical="center"/>
    </xf>
    <xf numFmtId="3" fontId="3" fillId="0" borderId="10" xfId="0" applyNumberFormat="1" applyFont="1" applyFill="1" applyBorder="1" applyAlignment="1">
      <alignment vertical="center"/>
    </xf>
    <xf numFmtId="3" fontId="90"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50" fillId="0" borderId="10" xfId="0" applyNumberFormat="1" applyFont="1" applyFill="1" applyBorder="1" applyAlignment="1">
      <alignment horizontal="right" vertical="center"/>
    </xf>
    <xf numFmtId="3" fontId="59" fillId="0" borderId="10" xfId="0" applyNumberFormat="1" applyFont="1" applyFill="1" applyBorder="1" applyAlignment="1">
      <alignment vertical="center"/>
    </xf>
    <xf numFmtId="3" fontId="59" fillId="0" borderId="33" xfId="0" applyNumberFormat="1" applyFont="1" applyFill="1" applyBorder="1" applyAlignment="1">
      <alignment vertical="center"/>
    </xf>
    <xf numFmtId="3" fontId="90" fillId="0" borderId="10" xfId="0" applyNumberFormat="1" applyFont="1" applyFill="1" applyBorder="1" applyAlignment="1">
      <alignment vertical="center"/>
    </xf>
    <xf numFmtId="3" fontId="3" fillId="0" borderId="33"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3" fontId="50" fillId="0" borderId="33" xfId="0" applyNumberFormat="1" applyFont="1" applyFill="1" applyBorder="1" applyAlignment="1">
      <alignment vertical="center" wrapText="1"/>
    </xf>
    <xf numFmtId="3" fontId="50" fillId="0" borderId="10" xfId="0" applyNumberFormat="1" applyFont="1" applyFill="1" applyBorder="1" applyAlignment="1">
      <alignment vertical="center" wrapText="1"/>
    </xf>
    <xf numFmtId="3" fontId="59" fillId="0" borderId="22" xfId="0" applyNumberFormat="1" applyFont="1" applyFill="1" applyBorder="1" applyAlignment="1">
      <alignment vertical="center"/>
    </xf>
    <xf numFmtId="3" fontId="59" fillId="0" borderId="10" xfId="0" applyNumberFormat="1" applyFont="1" applyFill="1" applyBorder="1" applyAlignment="1">
      <alignment vertical="center" wrapText="1"/>
    </xf>
    <xf numFmtId="3" fontId="90" fillId="0" borderId="22" xfId="0" applyNumberFormat="1" applyFont="1" applyFill="1" applyBorder="1" applyAlignment="1">
      <alignment vertical="center"/>
    </xf>
    <xf numFmtId="3" fontId="90" fillId="0" borderId="10" xfId="0" applyNumberFormat="1" applyFont="1" applyFill="1" applyBorder="1" applyAlignment="1">
      <alignment vertical="center" wrapText="1"/>
    </xf>
    <xf numFmtId="3" fontId="84" fillId="0" borderId="10" xfId="0" applyNumberFormat="1" applyFont="1" applyFill="1" applyBorder="1" applyAlignment="1">
      <alignment vertical="center"/>
    </xf>
    <xf numFmtId="3" fontId="66" fillId="0" borderId="10" xfId="0" applyNumberFormat="1" applyFont="1" applyFill="1" applyBorder="1" applyAlignment="1">
      <alignment vertical="center"/>
    </xf>
    <xf numFmtId="3" fontId="83" fillId="0" borderId="10" xfId="0" applyNumberFormat="1" applyFont="1" applyFill="1" applyBorder="1" applyAlignment="1">
      <alignment horizontal="right" vertical="center"/>
    </xf>
    <xf numFmtId="3" fontId="90" fillId="0" borderId="11" xfId="0" applyNumberFormat="1" applyFont="1" applyFill="1" applyBorder="1" applyAlignment="1">
      <alignment horizontal="right" vertical="center"/>
    </xf>
    <xf numFmtId="3" fontId="90" fillId="0" borderId="36"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 fontId="3" fillId="0" borderId="10" xfId="0" applyNumberFormat="1" applyFont="1" applyFill="1" applyBorder="1" applyAlignment="1">
      <alignment horizontal="right" vertical="center" wrapText="1"/>
    </xf>
    <xf numFmtId="3" fontId="50" fillId="24" borderId="10" xfId="0" applyNumberFormat="1" applyFont="1" applyFill="1" applyBorder="1" applyAlignment="1">
      <alignment vertical="center"/>
    </xf>
    <xf numFmtId="3" fontId="87" fillId="0" borderId="10" xfId="0" applyNumberFormat="1" applyFont="1" applyFill="1" applyBorder="1" applyAlignment="1">
      <alignment vertical="center"/>
    </xf>
    <xf numFmtId="3" fontId="3" fillId="24" borderId="10" xfId="0" applyNumberFormat="1" applyFont="1" applyFill="1" applyBorder="1" applyAlignment="1">
      <alignment vertical="center"/>
    </xf>
    <xf numFmtId="3" fontId="59" fillId="24" borderId="10" xfId="0" applyNumberFormat="1" applyFont="1" applyFill="1" applyBorder="1" applyAlignment="1">
      <alignment vertical="center"/>
    </xf>
    <xf numFmtId="3" fontId="90" fillId="24" borderId="10" xfId="0" applyNumberFormat="1" applyFont="1" applyFill="1" applyBorder="1" applyAlignment="1">
      <alignment vertical="center"/>
    </xf>
    <xf numFmtId="3" fontId="90" fillId="0" borderId="33" xfId="0" applyNumberFormat="1" applyFont="1" applyFill="1" applyBorder="1" applyAlignment="1">
      <alignment vertical="center" wrapText="1"/>
    </xf>
    <xf numFmtId="3" fontId="3" fillId="0" borderId="33" xfId="0" applyNumberFormat="1" applyFont="1" applyFill="1" applyBorder="1" applyAlignment="1">
      <alignment vertical="center"/>
    </xf>
    <xf numFmtId="3" fontId="90" fillId="0" borderId="33" xfId="0" applyNumberFormat="1" applyFont="1" applyFill="1" applyBorder="1" applyAlignment="1">
      <alignment vertical="center"/>
    </xf>
    <xf numFmtId="3" fontId="92" fillId="0" borderId="10" xfId="0" applyNumberFormat="1" applyFont="1" applyFill="1" applyBorder="1" applyAlignment="1">
      <alignment vertical="center"/>
    </xf>
    <xf numFmtId="3" fontId="66" fillId="0" borderId="33" xfId="0" applyNumberFormat="1" applyFont="1" applyFill="1" applyBorder="1" applyAlignment="1">
      <alignment vertical="center"/>
    </xf>
    <xf numFmtId="3" fontId="90" fillId="0" borderId="33" xfId="0" applyNumberFormat="1" applyFont="1" applyFill="1" applyBorder="1" applyAlignment="1">
      <alignment horizontal="right" vertical="center" wrapText="1"/>
    </xf>
    <xf numFmtId="3" fontId="90" fillId="0" borderId="10" xfId="0" applyNumberFormat="1" applyFont="1" applyFill="1" applyBorder="1" applyAlignment="1">
      <alignment horizontal="right" vertical="center" wrapText="1"/>
    </xf>
    <xf numFmtId="3" fontId="90" fillId="24" borderId="10" xfId="0" applyNumberFormat="1" applyFont="1" applyFill="1" applyBorder="1" applyAlignment="1">
      <alignment horizontal="right" vertical="center" wrapText="1"/>
    </xf>
    <xf numFmtId="3" fontId="3" fillId="0" borderId="33" xfId="0" applyNumberFormat="1" applyFont="1" applyFill="1" applyBorder="1" applyAlignment="1">
      <alignment horizontal="right" vertical="center" wrapText="1"/>
    </xf>
    <xf numFmtId="3" fontId="59" fillId="24" borderId="10" xfId="0" applyNumberFormat="1" applyFont="1" applyFill="1" applyBorder="1" applyAlignment="1">
      <alignment horizontal="right" vertical="center"/>
    </xf>
    <xf numFmtId="3" fontId="59" fillId="0" borderId="10" xfId="0" applyNumberFormat="1" applyFont="1" applyFill="1" applyBorder="1" applyAlignment="1">
      <alignment horizontal="right" vertical="center"/>
    </xf>
    <xf numFmtId="3" fontId="59" fillId="0" borderId="33" xfId="0" applyNumberFormat="1" applyFont="1" applyFill="1" applyBorder="1" applyAlignment="1">
      <alignment horizontal="right" vertical="center" wrapText="1"/>
    </xf>
    <xf numFmtId="3" fontId="59" fillId="0" borderId="10" xfId="0" applyNumberFormat="1" applyFont="1" applyFill="1" applyBorder="1" applyAlignment="1">
      <alignment horizontal="right" vertical="center" wrapText="1"/>
    </xf>
    <xf numFmtId="3" fontId="59" fillId="24" borderId="33" xfId="0" applyNumberFormat="1" applyFont="1" applyFill="1" applyBorder="1" applyAlignment="1">
      <alignment horizontal="right" vertical="center" wrapText="1"/>
    </xf>
    <xf numFmtId="3" fontId="59" fillId="24" borderId="10" xfId="0" applyNumberFormat="1" applyFont="1" applyFill="1" applyBorder="1" applyAlignment="1">
      <alignment horizontal="right" vertical="center" wrapText="1"/>
    </xf>
    <xf numFmtId="3" fontId="90" fillId="24" borderId="10" xfId="0" applyNumberFormat="1" applyFont="1" applyFill="1" applyBorder="1" applyAlignment="1">
      <alignment horizontal="right" vertical="center"/>
    </xf>
    <xf numFmtId="3" fontId="90" fillId="24" borderId="33" xfId="0" applyNumberFormat="1" applyFont="1" applyFill="1" applyBorder="1" applyAlignment="1">
      <alignment horizontal="right" vertical="center" wrapText="1"/>
    </xf>
    <xf numFmtId="3" fontId="66" fillId="4" borderId="10" xfId="0" applyNumberFormat="1" applyFont="1" applyFill="1" applyBorder="1" applyAlignment="1">
      <alignment vertical="center"/>
    </xf>
    <xf numFmtId="3" fontId="59" fillId="0" borderId="33" xfId="0" applyNumberFormat="1" applyFont="1" applyFill="1" applyBorder="1" applyAlignment="1">
      <alignment vertical="center" wrapText="1"/>
    </xf>
    <xf numFmtId="3" fontId="50" fillId="0" borderId="33" xfId="0" applyNumberFormat="1" applyFont="1" applyFill="1" applyBorder="1" applyAlignment="1">
      <alignment horizontal="right" vertical="center" wrapText="1"/>
    </xf>
    <xf numFmtId="3" fontId="50" fillId="0" borderId="10" xfId="0" applyNumberFormat="1" applyFont="1" applyFill="1" applyBorder="1" applyAlignment="1">
      <alignment horizontal="right" vertical="center" wrapText="1"/>
    </xf>
    <xf numFmtId="3" fontId="3" fillId="0" borderId="36"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3" fontId="3" fillId="24" borderId="11" xfId="0" applyNumberFormat="1" applyFont="1" applyFill="1" applyBorder="1" applyAlignment="1">
      <alignment horizontal="right" vertical="center"/>
    </xf>
    <xf numFmtId="3" fontId="3" fillId="24" borderId="36" xfId="0" applyNumberFormat="1" applyFont="1" applyFill="1" applyBorder="1" applyAlignment="1">
      <alignment horizontal="right" vertical="center"/>
    </xf>
    <xf numFmtId="3" fontId="84" fillId="0" borderId="10" xfId="0" applyNumberFormat="1" applyFont="1" applyFill="1" applyBorder="1" applyAlignment="1">
      <alignment horizontal="right" vertical="center"/>
    </xf>
    <xf numFmtId="49" fontId="10" fillId="0" borderId="17" xfId="0" applyNumberFormat="1" applyFont="1" applyBorder="1" applyAlignment="1">
      <alignment horizontal="center" vertical="center"/>
    </xf>
    <xf numFmtId="0" fontId="20" fillId="0" borderId="0" xfId="0" applyFont="1" applyBorder="1" applyAlignment="1">
      <alignment vertical="center"/>
    </xf>
    <xf numFmtId="0" fontId="79" fillId="0" borderId="0" xfId="0" applyFont="1" applyAlignment="1">
      <alignment horizontal="center" vertical="center"/>
    </xf>
    <xf numFmtId="0" fontId="78" fillId="0" borderId="0" xfId="0" applyFont="1" applyAlignment="1">
      <alignment vertical="center"/>
    </xf>
    <xf numFmtId="0" fontId="46" fillId="0" borderId="10" xfId="0" applyFont="1" applyFill="1" applyBorder="1" applyAlignment="1">
      <alignment vertical="center" wrapText="1"/>
    </xf>
    <xf numFmtId="0" fontId="46" fillId="4" borderId="10" xfId="0" applyFont="1" applyFill="1" applyBorder="1" applyAlignment="1">
      <alignment vertical="center" wrapText="1"/>
    </xf>
    <xf numFmtId="0" fontId="14" fillId="0" borderId="37" xfId="109" applyFont="1" applyFill="1" applyBorder="1" applyAlignment="1">
      <alignment vertical="center"/>
      <protection/>
    </xf>
    <xf numFmtId="49" fontId="14" fillId="0" borderId="37" xfId="109" applyNumberFormat="1" applyFont="1" applyFill="1" applyBorder="1" applyAlignment="1">
      <alignment vertical="center"/>
      <protection/>
    </xf>
    <xf numFmtId="0" fontId="0" fillId="0" borderId="37" xfId="0" applyBorder="1" applyAlignment="1">
      <alignment/>
    </xf>
    <xf numFmtId="0" fontId="14" fillId="0" borderId="23" xfId="0" applyFont="1" applyBorder="1" applyAlignment="1">
      <alignment horizontal="center" vertical="center" wrapText="1"/>
    </xf>
    <xf numFmtId="0" fontId="0" fillId="4" borderId="10" xfId="0" applyFill="1" applyBorder="1" applyAlignment="1">
      <alignment horizontal="center"/>
    </xf>
    <xf numFmtId="0" fontId="15" fillId="24" borderId="33" xfId="108" applyFont="1" applyFill="1" applyBorder="1" applyAlignment="1">
      <alignment horizontal="center" vertical="center" wrapText="1"/>
      <protection/>
    </xf>
    <xf numFmtId="0" fontId="14" fillId="0" borderId="33" xfId="108" applyFont="1" applyFill="1" applyBorder="1" applyAlignment="1">
      <alignment horizontal="center" vertical="center" wrapText="1"/>
      <protection/>
    </xf>
    <xf numFmtId="0" fontId="15" fillId="0" borderId="10" xfId="109" applyFont="1" applyFill="1" applyBorder="1" applyAlignment="1">
      <alignment horizontal="center" vertical="center" wrapText="1"/>
      <protection/>
    </xf>
    <xf numFmtId="0" fontId="15" fillId="0" borderId="12" xfId="109" applyFont="1" applyBorder="1" applyAlignment="1">
      <alignment horizontal="center" vertical="center" wrapText="1"/>
      <protection/>
    </xf>
    <xf numFmtId="0" fontId="14" fillId="24" borderId="0" xfId="109" applyFont="1" applyFill="1" applyAlignment="1">
      <alignment horizontal="center" vertical="center" wrapText="1"/>
      <protection/>
    </xf>
    <xf numFmtId="0" fontId="15" fillId="0" borderId="10" xfId="109" applyFont="1" applyFill="1" applyBorder="1" applyAlignment="1">
      <alignment horizontal="center" vertical="top" wrapText="1"/>
      <protection/>
    </xf>
    <xf numFmtId="0" fontId="14" fillId="4" borderId="12" xfId="109" applyFont="1" applyFill="1" applyBorder="1" applyAlignment="1">
      <alignment vertical="center"/>
      <protection/>
    </xf>
    <xf numFmtId="0" fontId="15" fillId="4" borderId="12" xfId="109" applyFont="1" applyFill="1" applyBorder="1" applyAlignment="1">
      <alignment horizontal="center" vertical="center"/>
      <protection/>
    </xf>
    <xf numFmtId="49" fontId="14" fillId="4" borderId="12" xfId="109" applyNumberFormat="1" applyFont="1" applyFill="1" applyBorder="1" applyAlignment="1">
      <alignment vertical="center"/>
      <protection/>
    </xf>
    <xf numFmtId="0" fontId="14" fillId="0" borderId="10" xfId="109" applyFont="1" applyFill="1" applyBorder="1" applyAlignment="1">
      <alignment vertical="center"/>
      <protection/>
    </xf>
    <xf numFmtId="49" fontId="14" fillId="0" borderId="10" xfId="109" applyNumberFormat="1" applyFont="1" applyFill="1" applyBorder="1" applyAlignment="1">
      <alignment vertical="center"/>
      <protection/>
    </xf>
    <xf numFmtId="0" fontId="14" fillId="24" borderId="10" xfId="109" applyFont="1" applyFill="1" applyBorder="1" applyAlignment="1">
      <alignment vertical="center" wrapText="1" shrinkToFit="1"/>
      <protection/>
    </xf>
    <xf numFmtId="0" fontId="15" fillId="4" borderId="10" xfId="109" applyFont="1" applyFill="1" applyBorder="1" applyAlignment="1">
      <alignment horizontal="center" vertical="center"/>
      <protection/>
    </xf>
    <xf numFmtId="0" fontId="14" fillId="4" borderId="10" xfId="109" applyFont="1" applyFill="1" applyBorder="1" applyAlignment="1">
      <alignment horizontal="center" vertical="center"/>
      <protection/>
    </xf>
    <xf numFmtId="0" fontId="15" fillId="4" borderId="10" xfId="109" applyFont="1" applyFill="1" applyBorder="1" applyAlignment="1">
      <alignment horizontal="center" vertical="top" wrapText="1" shrinkToFit="1"/>
      <protection/>
    </xf>
    <xf numFmtId="0" fontId="15" fillId="4" borderId="10" xfId="109" applyFont="1" applyFill="1" applyBorder="1" applyAlignment="1">
      <alignment horizontal="center" vertical="top" wrapText="1"/>
      <protection/>
    </xf>
    <xf numFmtId="0" fontId="15" fillId="4" borderId="10" xfId="109" applyFont="1" applyFill="1" applyBorder="1" applyAlignment="1">
      <alignment vertical="top" wrapText="1"/>
      <protection/>
    </xf>
    <xf numFmtId="0" fontId="73" fillId="0" borderId="0" xfId="0" applyFont="1" applyAlignment="1">
      <alignment/>
    </xf>
    <xf numFmtId="0" fontId="73" fillId="0" borderId="0" xfId="0" applyFont="1" applyAlignment="1">
      <alignment vertical="center"/>
    </xf>
    <xf numFmtId="0" fontId="73" fillId="0" borderId="0" xfId="0" applyFont="1" applyBorder="1" applyAlignment="1">
      <alignment/>
    </xf>
    <xf numFmtId="0" fontId="8" fillId="0" borderId="38" xfId="0" applyFont="1" applyBorder="1" applyAlignment="1">
      <alignment horizontal="center" vertical="center" wrapText="1"/>
    </xf>
    <xf numFmtId="0" fontId="8" fillId="0" borderId="38" xfId="0" applyFont="1" applyBorder="1" applyAlignment="1">
      <alignment horizontal="center" vertical="center"/>
    </xf>
    <xf numFmtId="0" fontId="8" fillId="0" borderId="19" xfId="0" applyFont="1" applyBorder="1" applyAlignment="1">
      <alignment horizontal="center"/>
    </xf>
    <xf numFmtId="0" fontId="8" fillId="0" borderId="10" xfId="0" applyFont="1" applyBorder="1" applyAlignment="1">
      <alignment horizontal="center"/>
    </xf>
    <xf numFmtId="0" fontId="8" fillId="0" borderId="19" xfId="0" applyFont="1" applyBorder="1" applyAlignment="1">
      <alignment vertical="center"/>
    </xf>
    <xf numFmtId="3"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NumberFormat="1" applyFont="1" applyBorder="1" applyAlignment="1">
      <alignment vertical="center"/>
    </xf>
    <xf numFmtId="0" fontId="73" fillId="0" borderId="0" xfId="0" applyFont="1" applyBorder="1" applyAlignment="1">
      <alignment horizontal="center" vertical="center"/>
    </xf>
    <xf numFmtId="3" fontId="11" fillId="4" borderId="10" xfId="0" applyNumberFormat="1" applyFont="1" applyFill="1" applyBorder="1" applyAlignment="1">
      <alignment vertical="center"/>
    </xf>
    <xf numFmtId="3" fontId="11" fillId="4" borderId="10" xfId="0" applyNumberFormat="1" applyFont="1" applyFill="1" applyBorder="1" applyAlignment="1">
      <alignment horizontal="center" vertical="center"/>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39" xfId="0" applyFont="1" applyBorder="1" applyAlignment="1">
      <alignment vertical="center"/>
    </xf>
    <xf numFmtId="0" fontId="8" fillId="0" borderId="11" xfId="0" applyFont="1" applyBorder="1" applyAlignment="1">
      <alignment vertical="center"/>
    </xf>
    <xf numFmtId="3" fontId="8" fillId="0" borderId="11" xfId="0" applyNumberFormat="1" applyFont="1" applyBorder="1" applyAlignment="1">
      <alignment horizontal="center" vertical="center"/>
    </xf>
    <xf numFmtId="0" fontId="8" fillId="0" borderId="11" xfId="0" applyFont="1" applyBorder="1" applyAlignment="1">
      <alignment horizontal="center" vertical="center"/>
    </xf>
    <xf numFmtId="0" fontId="11" fillId="4" borderId="26" xfId="0" applyFont="1" applyFill="1" applyBorder="1" applyAlignment="1">
      <alignment vertical="center"/>
    </xf>
    <xf numFmtId="0" fontId="11" fillId="4" borderId="27" xfId="0" applyFont="1" applyFill="1" applyBorder="1" applyAlignment="1">
      <alignment vertical="center"/>
    </xf>
    <xf numFmtId="3" fontId="11" fillId="4" borderId="27" xfId="0" applyNumberFormat="1" applyFont="1" applyFill="1" applyBorder="1" applyAlignment="1">
      <alignment horizontal="center" vertical="center"/>
    </xf>
    <xf numFmtId="3" fontId="11" fillId="4" borderId="40" xfId="0" applyNumberFormat="1" applyFont="1" applyFill="1" applyBorder="1" applyAlignment="1">
      <alignment horizontal="center" vertical="center"/>
    </xf>
    <xf numFmtId="0" fontId="8" fillId="0" borderId="0" xfId="107" applyFont="1" applyBorder="1" applyAlignment="1">
      <alignment horizontal="left"/>
      <protection/>
    </xf>
    <xf numFmtId="3" fontId="20" fillId="0" borderId="10" xfId="0" applyNumberFormat="1" applyFont="1" applyBorder="1" applyAlignment="1">
      <alignment horizontal="center" vertical="top" wrapText="1"/>
    </xf>
    <xf numFmtId="3" fontId="10" fillId="0" borderId="10" xfId="0" applyNumberFormat="1" applyFont="1" applyBorder="1" applyAlignment="1">
      <alignment horizontal="center" vertical="top" wrapText="1"/>
    </xf>
    <xf numFmtId="3" fontId="20" fillId="4" borderId="10" xfId="0" applyNumberFormat="1" applyFont="1" applyFill="1" applyBorder="1" applyAlignment="1">
      <alignment horizontal="center" vertical="center" wrapText="1"/>
    </xf>
    <xf numFmtId="3" fontId="8" fillId="0" borderId="10" xfId="0" applyNumberFormat="1" applyFont="1" applyBorder="1" applyAlignment="1">
      <alignment/>
    </xf>
    <xf numFmtId="3" fontId="8" fillId="0" borderId="10" xfId="0" applyNumberFormat="1" applyFont="1" applyFill="1" applyBorder="1" applyAlignment="1">
      <alignment vertical="center"/>
    </xf>
    <xf numFmtId="0" fontId="73" fillId="0" borderId="10" xfId="0" applyFont="1" applyBorder="1" applyAlignment="1">
      <alignment horizontal="center"/>
    </xf>
    <xf numFmtId="3" fontId="47" fillId="4" borderId="40" xfId="0" applyNumberFormat="1" applyFont="1" applyFill="1" applyBorder="1" applyAlignment="1">
      <alignment horizontal="right" vertical="center" wrapText="1"/>
    </xf>
    <xf numFmtId="0" fontId="11" fillId="4" borderId="10" xfId="0" applyFont="1" applyFill="1" applyBorder="1" applyAlignment="1">
      <alignment horizontal="left" vertical="center" wrapText="1"/>
    </xf>
    <xf numFmtId="0" fontId="14" fillId="0" borderId="41" xfId="0" applyFont="1" applyBorder="1" applyAlignment="1">
      <alignment horizontal="center" vertical="center" wrapText="1"/>
    </xf>
    <xf numFmtId="0" fontId="15" fillId="4" borderId="19" xfId="0" applyFont="1" applyFill="1" applyBorder="1" applyAlignment="1">
      <alignment horizontal="center" vertical="center"/>
    </xf>
    <xf numFmtId="1" fontId="77" fillId="4" borderId="19" xfId="0" applyNumberFormat="1" applyFont="1" applyFill="1" applyBorder="1" applyAlignment="1">
      <alignment vertical="center"/>
    </xf>
    <xf numFmtId="0" fontId="15" fillId="0" borderId="10" xfId="0" applyFont="1" applyFill="1" applyBorder="1" applyAlignment="1">
      <alignment horizontal="center" vertical="center" wrapText="1"/>
    </xf>
    <xf numFmtId="0" fontId="77" fillId="4" borderId="10" xfId="109" applyFont="1" applyFill="1" applyBorder="1" applyAlignment="1">
      <alignment horizontal="center" vertical="center" wrapText="1" shrinkToFit="1"/>
      <protection/>
    </xf>
    <xf numFmtId="0" fontId="78" fillId="4" borderId="11" xfId="0" applyFont="1" applyFill="1" applyBorder="1" applyAlignment="1">
      <alignment horizontal="center" vertical="center" wrapText="1"/>
    </xf>
    <xf numFmtId="0" fontId="77" fillId="4" borderId="10" xfId="109" applyFont="1" applyFill="1" applyBorder="1" applyAlignment="1">
      <alignment horizontal="center" vertical="center" wrapText="1"/>
      <protection/>
    </xf>
    <xf numFmtId="0" fontId="77" fillId="4" borderId="12" xfId="0" applyFont="1" applyFill="1" applyBorder="1" applyAlignment="1">
      <alignment horizontal="center"/>
    </xf>
    <xf numFmtId="0" fontId="47" fillId="0" borderId="42" xfId="0" applyFont="1" applyFill="1" applyBorder="1" applyAlignment="1">
      <alignment horizontal="center" vertical="center" wrapText="1"/>
    </xf>
    <xf numFmtId="0" fontId="47" fillId="0" borderId="12" xfId="0" applyFont="1" applyFill="1" applyBorder="1" applyAlignment="1">
      <alignment vertical="center" wrapText="1"/>
    </xf>
    <xf numFmtId="4" fontId="7" fillId="0" borderId="12" xfId="0" applyNumberFormat="1" applyFont="1" applyBorder="1" applyAlignment="1">
      <alignment horizontal="center" vertical="center"/>
    </xf>
    <xf numFmtId="4" fontId="7" fillId="0" borderId="43" xfId="0" applyNumberFormat="1" applyFont="1" applyBorder="1" applyAlignment="1">
      <alignment horizontal="center" vertical="center"/>
    </xf>
    <xf numFmtId="0" fontId="50" fillId="0" borderId="10" xfId="0" applyFont="1" applyFill="1" applyBorder="1" applyAlignment="1">
      <alignment horizontal="center" vertical="top" wrapText="1"/>
    </xf>
    <xf numFmtId="0" fontId="59"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50" fillId="0" borderId="10" xfId="0" applyFont="1" applyFill="1" applyBorder="1" applyAlignment="1">
      <alignment horizontal="center" vertical="top"/>
    </xf>
    <xf numFmtId="0" fontId="58" fillId="0" borderId="0" xfId="0" applyFont="1" applyFill="1" applyAlignment="1">
      <alignment horizontal="center" wrapText="1"/>
    </xf>
    <xf numFmtId="49" fontId="10" fillId="0" borderId="10" xfId="0" applyNumberFormat="1"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23" xfId="0" applyFont="1" applyFill="1" applyBorder="1" applyAlignment="1">
      <alignment horizontal="center" vertical="top" wrapText="1"/>
    </xf>
    <xf numFmtId="0" fontId="42" fillId="0" borderId="12" xfId="0" applyFont="1" applyFill="1" applyBorder="1" applyAlignment="1">
      <alignment horizontal="center" vertical="top" wrapText="1"/>
    </xf>
    <xf numFmtId="0" fontId="59" fillId="0" borderId="11" xfId="0" applyFont="1" applyFill="1" applyBorder="1" applyAlignment="1">
      <alignment horizontal="center" vertical="top" wrapText="1"/>
    </xf>
    <xf numFmtId="0" fontId="59" fillId="0" borderId="23" xfId="0" applyFont="1" applyFill="1" applyBorder="1" applyAlignment="1">
      <alignment horizontal="center" vertical="top" wrapText="1"/>
    </xf>
    <xf numFmtId="0" fontId="59" fillId="0" borderId="12" xfId="0" applyFont="1" applyFill="1" applyBorder="1" applyAlignment="1">
      <alignment horizontal="center" vertical="top" wrapText="1"/>
    </xf>
    <xf numFmtId="49" fontId="65" fillId="0" borderId="0" xfId="0" applyNumberFormat="1" applyFont="1" applyFill="1" applyAlignment="1">
      <alignment horizontal="center"/>
    </xf>
    <xf numFmtId="49" fontId="49" fillId="0" borderId="0" xfId="0" applyNumberFormat="1" applyFont="1" applyFill="1" applyAlignment="1">
      <alignment horizontal="center"/>
    </xf>
    <xf numFmtId="0" fontId="43" fillId="0" borderId="0" xfId="0" applyFont="1" applyAlignment="1">
      <alignment horizontal="left"/>
    </xf>
    <xf numFmtId="0" fontId="5" fillId="24" borderId="0" xfId="0" applyFont="1" applyFill="1" applyAlignment="1">
      <alignment horizontal="left"/>
    </xf>
    <xf numFmtId="0" fontId="50" fillId="0" borderId="11" xfId="0" applyFont="1" applyFill="1" applyBorder="1" applyAlignment="1">
      <alignment horizontal="center" vertical="top" wrapText="1"/>
    </xf>
    <xf numFmtId="0" fontId="50" fillId="0" borderId="23" xfId="0" applyFont="1" applyFill="1" applyBorder="1" applyAlignment="1">
      <alignment horizontal="center" vertical="top" wrapText="1"/>
    </xf>
    <xf numFmtId="0" fontId="50" fillId="0" borderId="12" xfId="0" applyFont="1" applyFill="1" applyBorder="1" applyAlignment="1">
      <alignment horizontal="center" vertical="top" wrapText="1"/>
    </xf>
    <xf numFmtId="0" fontId="4" fillId="0" borderId="0" xfId="0" applyFont="1" applyFill="1" applyAlignment="1">
      <alignment horizontal="center" wrapText="1"/>
    </xf>
    <xf numFmtId="0" fontId="46" fillId="0" borderId="24" xfId="0" applyFont="1" applyBorder="1" applyAlignment="1">
      <alignment horizontal="center" vertical="top" wrapText="1"/>
    </xf>
    <xf numFmtId="0" fontId="46" fillId="0" borderId="0" xfId="0" applyFont="1" applyBorder="1" applyAlignment="1">
      <alignment horizontal="center" vertical="top" wrapText="1"/>
    </xf>
    <xf numFmtId="0" fontId="46" fillId="0" borderId="44" xfId="0" applyFont="1" applyBorder="1" applyAlignment="1">
      <alignment horizontal="center" vertical="top" wrapText="1"/>
    </xf>
    <xf numFmtId="0" fontId="46" fillId="4" borderId="33" xfId="0" applyFont="1" applyFill="1" applyBorder="1" applyAlignment="1">
      <alignment horizontal="left" vertical="center" wrapText="1"/>
    </xf>
    <xf numFmtId="0" fontId="46" fillId="4" borderId="22" xfId="0" applyFont="1" applyFill="1" applyBorder="1" applyAlignment="1">
      <alignment horizontal="left" vertical="center" wrapText="1"/>
    </xf>
    <xf numFmtId="0" fontId="42" fillId="0" borderId="33" xfId="0" applyFont="1" applyFill="1" applyBorder="1" applyAlignment="1">
      <alignment horizontal="left" vertical="top" wrapText="1"/>
    </xf>
    <xf numFmtId="0" fontId="42" fillId="0" borderId="22" xfId="0" applyFont="1" applyFill="1" applyBorder="1" applyAlignment="1">
      <alignment horizontal="left" vertical="top" wrapText="1"/>
    </xf>
    <xf numFmtId="0" fontId="46" fillId="0" borderId="33"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2" xfId="0" applyFont="1" applyBorder="1" applyAlignment="1">
      <alignment horizontal="center" vertical="center" wrapText="1"/>
    </xf>
    <xf numFmtId="0" fontId="42" fillId="0" borderId="33"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14" fillId="0" borderId="0" xfId="0" applyFont="1" applyAlignment="1">
      <alignment horizontal="center"/>
    </xf>
    <xf numFmtId="0" fontId="8" fillId="0" borderId="45" xfId="107" applyFont="1" applyBorder="1" applyAlignment="1">
      <alignment horizontal="right"/>
      <protection/>
    </xf>
    <xf numFmtId="0" fontId="47" fillId="0" borderId="0" xfId="0" applyFont="1" applyAlignment="1">
      <alignment horizontal="center"/>
    </xf>
    <xf numFmtId="0" fontId="20" fillId="0" borderId="0" xfId="0" applyFont="1" applyAlignment="1">
      <alignment horizontal="left"/>
    </xf>
    <xf numFmtId="0" fontId="42" fillId="0" borderId="33" xfId="0" applyFont="1" applyBorder="1" applyAlignment="1">
      <alignment horizontal="center" vertical="top" wrapText="1"/>
    </xf>
    <xf numFmtId="0" fontId="42" fillId="0" borderId="22" xfId="0" applyFont="1" applyBorder="1" applyAlignment="1">
      <alignment horizontal="center" vertical="top" wrapText="1"/>
    </xf>
    <xf numFmtId="0" fontId="46" fillId="0" borderId="10" xfId="0" applyFont="1" applyBorder="1" applyAlignment="1">
      <alignment horizontal="center" vertical="top" wrapText="1"/>
    </xf>
    <xf numFmtId="0" fontId="10" fillId="0" borderId="0" xfId="0" applyFont="1" applyAlignment="1">
      <alignment vertical="top" wrapText="1"/>
    </xf>
    <xf numFmtId="0" fontId="42" fillId="0" borderId="0" xfId="0" applyFont="1" applyAlignment="1">
      <alignment horizontal="center" vertical="center" wrapText="1"/>
    </xf>
    <xf numFmtId="0" fontId="14" fillId="0" borderId="0" xfId="0" applyFont="1" applyAlignment="1">
      <alignment horizontal="center" vertical="center"/>
    </xf>
    <xf numFmtId="0" fontId="8" fillId="0" borderId="0" xfId="107" applyFont="1" applyBorder="1" applyAlignment="1">
      <alignment horizontal="right"/>
      <protection/>
    </xf>
    <xf numFmtId="0" fontId="7" fillId="0" borderId="0" xfId="0" applyFont="1" applyBorder="1" applyAlignment="1">
      <alignment horizontal="center" wrapText="1"/>
    </xf>
    <xf numFmtId="0" fontId="14" fillId="0" borderId="0" xfId="0" applyFont="1" applyBorder="1" applyAlignment="1">
      <alignment horizontal="left"/>
    </xf>
    <xf numFmtId="49" fontId="75" fillId="0" borderId="0" xfId="109" applyNumberFormat="1" applyFont="1" applyFill="1" applyAlignment="1">
      <alignment horizontal="center"/>
      <protection/>
    </xf>
    <xf numFmtId="49" fontId="14" fillId="0" borderId="11" xfId="109" applyNumberFormat="1" applyFont="1" applyFill="1" applyBorder="1" applyAlignment="1">
      <alignment horizontal="center" vertical="center"/>
      <protection/>
    </xf>
    <xf numFmtId="49" fontId="14" fillId="0" borderId="12" xfId="109" applyNumberFormat="1" applyFont="1" applyFill="1" applyBorder="1" applyAlignment="1">
      <alignment horizontal="center" vertical="center"/>
      <protection/>
    </xf>
    <xf numFmtId="0" fontId="14" fillId="0" borderId="11" xfId="109" applyFont="1" applyFill="1" applyBorder="1" applyAlignment="1">
      <alignment horizontal="center" vertical="center"/>
      <protection/>
    </xf>
    <xf numFmtId="0" fontId="14" fillId="0" borderId="12" xfId="109" applyFont="1" applyFill="1" applyBorder="1" applyAlignment="1">
      <alignment horizontal="center" vertical="center"/>
      <protection/>
    </xf>
    <xf numFmtId="0" fontId="3" fillId="0" borderId="0" xfId="109" applyFont="1" applyFill="1" applyBorder="1" applyAlignment="1">
      <alignment horizontal="left"/>
      <protection/>
    </xf>
    <xf numFmtId="49" fontId="14" fillId="0" borderId="34" xfId="109" applyNumberFormat="1" applyFont="1" applyFill="1" applyBorder="1" applyAlignment="1">
      <alignment horizontal="center" vertical="center" wrapText="1"/>
      <protection/>
    </xf>
    <xf numFmtId="49" fontId="14" fillId="0" borderId="25" xfId="109" applyNumberFormat="1" applyFont="1" applyFill="1" applyBorder="1" applyAlignment="1">
      <alignment horizontal="center" vertical="center" wrapText="1"/>
      <protection/>
    </xf>
    <xf numFmtId="0" fontId="14" fillId="0" borderId="11" xfId="109" applyFont="1" applyFill="1" applyBorder="1" applyAlignment="1">
      <alignment horizontal="center" vertical="center" wrapText="1" shrinkToFit="1"/>
      <protection/>
    </xf>
    <xf numFmtId="0" fontId="14" fillId="0" borderId="12" xfId="109" applyFont="1" applyFill="1" applyBorder="1" applyAlignment="1">
      <alignment horizontal="center" vertical="center" wrapText="1" shrinkToFit="1"/>
      <protection/>
    </xf>
    <xf numFmtId="0" fontId="14" fillId="0" borderId="11" xfId="109" applyFont="1" applyBorder="1" applyAlignment="1">
      <alignment horizontal="center" vertical="center" wrapText="1"/>
      <protection/>
    </xf>
    <xf numFmtId="0" fontId="14" fillId="0" borderId="23" xfId="109" applyFont="1" applyBorder="1" applyAlignment="1">
      <alignment horizontal="center" vertical="center" wrapText="1"/>
      <protection/>
    </xf>
    <xf numFmtId="0" fontId="14" fillId="0" borderId="12" xfId="109" applyFont="1" applyBorder="1" applyAlignment="1">
      <alignment horizontal="center" vertical="center" wrapText="1"/>
      <protection/>
    </xf>
    <xf numFmtId="0" fontId="14" fillId="0" borderId="11" xfId="109" applyFont="1" applyFill="1" applyBorder="1" applyAlignment="1">
      <alignment horizontal="center" vertical="center" wrapText="1"/>
      <protection/>
    </xf>
    <xf numFmtId="0" fontId="14" fillId="0" borderId="12" xfId="109" applyFont="1" applyFill="1" applyBorder="1" applyAlignment="1">
      <alignment horizontal="center" vertical="center" wrapText="1"/>
      <protection/>
    </xf>
    <xf numFmtId="0" fontId="14" fillId="0" borderId="23" xfId="109"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77" fillId="0" borderId="11" xfId="0" applyNumberFormat="1" applyFont="1" applyFill="1" applyBorder="1" applyAlignment="1">
      <alignment horizontal="center" vertical="top" wrapText="1"/>
    </xf>
    <xf numFmtId="49" fontId="77" fillId="0" borderId="12" xfId="0" applyNumberFormat="1" applyFont="1" applyFill="1" applyBorder="1" applyAlignment="1">
      <alignment horizontal="center" vertical="top" wrapText="1"/>
    </xf>
    <xf numFmtId="0" fontId="77" fillId="0" borderId="11" xfId="0" applyFont="1" applyFill="1" applyBorder="1" applyAlignment="1">
      <alignment horizontal="center" vertical="top" wrapText="1"/>
    </xf>
    <xf numFmtId="0" fontId="77" fillId="0" borderId="12" xfId="0" applyFont="1" applyFill="1" applyBorder="1" applyAlignment="1">
      <alignment horizontal="center" vertical="top" wrapText="1"/>
    </xf>
    <xf numFmtId="0" fontId="8" fillId="24" borderId="0" xfId="0" applyFont="1" applyFill="1" applyAlignment="1">
      <alignment horizontal="left"/>
    </xf>
    <xf numFmtId="0" fontId="10" fillId="0" borderId="0" xfId="0" applyFont="1" applyAlignment="1">
      <alignment horizontal="left"/>
    </xf>
    <xf numFmtId="0" fontId="11" fillId="0" borderId="10" xfId="0" applyFont="1" applyFill="1" applyBorder="1" applyAlignment="1">
      <alignment horizontal="center" vertical="center" wrapText="1"/>
    </xf>
    <xf numFmtId="0" fontId="8" fillId="0" borderId="0" xfId="109" applyFont="1" applyFill="1" applyAlignment="1">
      <alignment horizontal="left"/>
      <protection/>
    </xf>
    <xf numFmtId="0" fontId="76" fillId="0" borderId="0" xfId="109" applyFont="1" applyFill="1" applyAlignment="1">
      <alignment horizontal="center"/>
      <protection/>
    </xf>
    <xf numFmtId="0" fontId="7" fillId="24" borderId="0" xfId="0" applyFont="1" applyFill="1" applyAlignment="1">
      <alignment horizontal="center" wrapText="1"/>
    </xf>
    <xf numFmtId="0" fontId="8" fillId="0" borderId="0" xfId="109" applyFont="1" applyFill="1" applyAlignment="1">
      <alignment horizontal="center"/>
      <protection/>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85" fillId="0" borderId="36" xfId="0" applyFont="1" applyFill="1" applyBorder="1" applyAlignment="1">
      <alignment horizontal="center" vertical="top" wrapText="1"/>
    </xf>
    <xf numFmtId="0" fontId="85" fillId="0" borderId="46" xfId="0" applyFont="1" applyFill="1" applyBorder="1" applyAlignment="1">
      <alignment horizontal="center" vertical="top" wrapText="1"/>
    </xf>
    <xf numFmtId="0" fontId="4" fillId="0" borderId="0" xfId="0" applyFont="1" applyAlignment="1">
      <alignment horizontal="center"/>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1" xfId="0" applyFont="1" applyBorder="1" applyAlignment="1">
      <alignment horizontal="center" vertical="center" wrapText="1"/>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Гарний" xfId="68"/>
    <cellStyle name="Hyperlink" xfId="69"/>
    <cellStyle name="Грошовий 2"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ий" xfId="102"/>
    <cellStyle name="Нейтральный" xfId="103"/>
    <cellStyle name="Обчислення" xfId="104"/>
    <cellStyle name="Обычный 2" xfId="105"/>
    <cellStyle name="Обычный 3" xfId="106"/>
    <cellStyle name="Обычный_dodатки_2015_вересень" xfId="107"/>
    <cellStyle name="Обычный_дод_ріш_бт2017" xfId="108"/>
    <cellStyle name="Обычный_рішення 24.10. 2018" xfId="109"/>
    <cellStyle name="Followed Hyperlink" xfId="110"/>
    <cellStyle name="Підсумок" xfId="111"/>
    <cellStyle name="Плохой" xfId="112"/>
    <cellStyle name="Поганий" xfId="113"/>
    <cellStyle name="Пояснение" xfId="114"/>
    <cellStyle name="Примечание" xfId="115"/>
    <cellStyle name="Примітка" xfId="116"/>
    <cellStyle name="Percent" xfId="117"/>
    <cellStyle name="Результат" xfId="118"/>
    <cellStyle name="Связанная ячейка" xfId="119"/>
    <cellStyle name="Середній" xfId="120"/>
    <cellStyle name="Стиль 1" xfId="121"/>
    <cellStyle name="Текст попередження" xfId="122"/>
    <cellStyle name="Текст пояснення" xfId="123"/>
    <cellStyle name="Текст предупреждения" xfId="124"/>
    <cellStyle name="Comma" xfId="125"/>
    <cellStyle name="Comma [0]" xfId="126"/>
    <cellStyle name="Финансовый 2" xfId="127"/>
    <cellStyle name="Фінансовий 2" xfId="128"/>
    <cellStyle name="Фінансовий 3" xfId="129"/>
    <cellStyle name="Фінансовий 4" xfId="130"/>
    <cellStyle name="Фінансовий 4 2" xfId="131"/>
    <cellStyle name="Фінансовий 5" xfId="132"/>
    <cellStyle name="Хороший"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J292"/>
  <sheetViews>
    <sheetView showZeros="0" view="pageBreakPreview" zoomScale="75" zoomScaleNormal="75" zoomScaleSheetLayoutView="75" zoomScalePageLayoutView="0" workbookViewId="0" topLeftCell="A7">
      <selection activeCell="G19" sqref="G19"/>
    </sheetView>
  </sheetViews>
  <sheetFormatPr defaultColWidth="9.00390625" defaultRowHeight="12.75"/>
  <cols>
    <col min="1" max="1" width="13.375" style="87" customWidth="1"/>
    <col min="2" max="2" width="13.75390625" style="87" customWidth="1"/>
    <col min="3" max="3" width="15.00390625" style="87" customWidth="1"/>
    <col min="4" max="4" width="42.125" style="44" customWidth="1"/>
    <col min="5" max="5" width="12.125" style="44" customWidth="1"/>
    <col min="6" max="6" width="13.25390625" style="44" customWidth="1"/>
    <col min="7" max="7" width="12.25390625" style="44" customWidth="1"/>
    <col min="8" max="8" width="12.75390625" style="44" customWidth="1"/>
    <col min="9" max="9" width="11.875" style="44" customWidth="1"/>
    <col min="10" max="10" width="10.375" style="44" customWidth="1"/>
    <col min="11" max="12" width="11.75390625" style="44" customWidth="1"/>
    <col min="13" max="13" width="9.625" style="44" customWidth="1"/>
    <col min="14" max="14" width="12.75390625" style="44" customWidth="1"/>
    <col min="15" max="15" width="10.75390625" style="44" customWidth="1"/>
    <col min="16" max="16" width="17.00390625" style="44" hidden="1" customWidth="1"/>
    <col min="17" max="17" width="18.125" style="44" hidden="1" customWidth="1"/>
    <col min="18" max="18" width="12.00390625" style="44" customWidth="1"/>
    <col min="19" max="19" width="20.25390625" style="44" hidden="1" customWidth="1"/>
    <col min="20" max="20" width="22.25390625" style="46" hidden="1" customWidth="1"/>
    <col min="21" max="21" width="21.375" style="46" hidden="1" customWidth="1"/>
    <col min="22" max="22" width="14.25390625" style="46" hidden="1" customWidth="1"/>
    <col min="23" max="23" width="17.25390625" style="46" hidden="1" customWidth="1"/>
    <col min="24" max="24" width="12.875" style="46" hidden="1" customWidth="1"/>
    <col min="25" max="32" width="0" style="46" hidden="1" customWidth="1"/>
    <col min="33" max="16384" width="9.125" style="46" customWidth="1"/>
  </cols>
  <sheetData>
    <row r="1" spans="2:14" ht="18.75" customHeight="1">
      <c r="B1" s="588"/>
      <c r="C1" s="588"/>
      <c r="M1" s="590" t="s">
        <v>450</v>
      </c>
      <c r="N1" s="590"/>
    </row>
    <row r="2" spans="1:19" ht="15.75" customHeight="1">
      <c r="A2" s="42"/>
      <c r="B2" s="589"/>
      <c r="C2" s="589"/>
      <c r="D2" s="43"/>
      <c r="E2" s="43"/>
      <c r="F2" s="43"/>
      <c r="G2" s="43"/>
      <c r="H2" s="43"/>
      <c r="I2" s="43"/>
      <c r="J2" s="43"/>
      <c r="K2" s="43"/>
      <c r="L2" s="43"/>
      <c r="M2" s="274" t="s">
        <v>654</v>
      </c>
      <c r="N2" s="274"/>
      <c r="O2" s="274"/>
      <c r="P2" s="204"/>
      <c r="Q2" s="204"/>
      <c r="R2" s="204"/>
      <c r="S2" s="44">
        <v>1</v>
      </c>
    </row>
    <row r="3" spans="1:19" ht="15.75" customHeight="1">
      <c r="A3" s="42"/>
      <c r="B3" s="588" t="s">
        <v>304</v>
      </c>
      <c r="C3" s="588"/>
      <c r="D3" s="43"/>
      <c r="E3" s="43"/>
      <c r="F3" s="43"/>
      <c r="G3" s="43"/>
      <c r="H3" s="43"/>
      <c r="I3" s="43" t="s">
        <v>183</v>
      </c>
      <c r="J3" s="43"/>
      <c r="K3" s="45"/>
      <c r="L3" s="45"/>
      <c r="M3" s="591" t="s">
        <v>653</v>
      </c>
      <c r="N3" s="591"/>
      <c r="O3" s="591"/>
      <c r="P3" s="591"/>
      <c r="Q3" s="591"/>
      <c r="R3" s="591"/>
      <c r="S3" s="44">
        <v>1</v>
      </c>
    </row>
    <row r="4" spans="1:19" ht="15.75" customHeight="1">
      <c r="A4" s="42"/>
      <c r="B4" s="589" t="s">
        <v>100</v>
      </c>
      <c r="C4" s="589"/>
      <c r="D4" s="43"/>
      <c r="E4" s="43"/>
      <c r="F4" s="43"/>
      <c r="G4" s="43"/>
      <c r="H4" s="43"/>
      <c r="I4" s="43"/>
      <c r="J4" s="43"/>
      <c r="K4" s="45"/>
      <c r="L4" s="45"/>
      <c r="M4" s="590" t="s">
        <v>599</v>
      </c>
      <c r="N4" s="590"/>
      <c r="O4" s="590"/>
      <c r="P4" s="590"/>
      <c r="Q4" s="590"/>
      <c r="R4" s="590"/>
      <c r="S4" s="44">
        <v>1</v>
      </c>
    </row>
    <row r="5" spans="1:18" ht="18" customHeight="1" hidden="1">
      <c r="A5" s="42"/>
      <c r="B5" s="589"/>
      <c r="C5" s="589"/>
      <c r="D5" s="43"/>
      <c r="E5" s="43"/>
      <c r="F5" s="43"/>
      <c r="G5" s="43"/>
      <c r="H5" s="43"/>
      <c r="I5" s="43"/>
      <c r="J5" s="43"/>
      <c r="K5" s="45"/>
      <c r="L5" s="45"/>
      <c r="M5" s="258"/>
      <c r="N5" s="271"/>
      <c r="O5" s="271"/>
      <c r="P5" s="271"/>
      <c r="Q5" s="271"/>
      <c r="R5" s="271"/>
    </row>
    <row r="6" spans="1:19" s="33" customFormat="1" ht="19.5" customHeight="1">
      <c r="A6" s="595" t="s">
        <v>549</v>
      </c>
      <c r="B6" s="595"/>
      <c r="C6" s="595"/>
      <c r="D6" s="595"/>
      <c r="E6" s="595"/>
      <c r="F6" s="595"/>
      <c r="G6" s="595"/>
      <c r="H6" s="595"/>
      <c r="I6" s="595"/>
      <c r="J6" s="595"/>
      <c r="K6" s="595"/>
      <c r="L6" s="595"/>
      <c r="M6" s="595"/>
      <c r="N6" s="595"/>
      <c r="O6" s="595"/>
      <c r="P6" s="595"/>
      <c r="Q6" s="595"/>
      <c r="R6" s="595"/>
      <c r="S6" s="44">
        <v>1</v>
      </c>
    </row>
    <row r="7" spans="1:19" ht="18.75" customHeight="1">
      <c r="A7" s="580" t="s">
        <v>243</v>
      </c>
      <c r="B7" s="580"/>
      <c r="C7" s="580"/>
      <c r="D7" s="580"/>
      <c r="E7" s="580"/>
      <c r="F7" s="580"/>
      <c r="G7" s="580"/>
      <c r="H7" s="580"/>
      <c r="I7" s="580"/>
      <c r="J7" s="580"/>
      <c r="K7" s="580"/>
      <c r="L7" s="580"/>
      <c r="M7" s="580"/>
      <c r="N7" s="580"/>
      <c r="O7" s="580"/>
      <c r="P7" s="580"/>
      <c r="Q7" s="580"/>
      <c r="R7" s="580"/>
      <c r="S7" s="44">
        <v>1</v>
      </c>
    </row>
    <row r="8" spans="1:19" s="215" customFormat="1" ht="9.75" customHeight="1">
      <c r="A8" s="213"/>
      <c r="B8" s="213"/>
      <c r="C8" s="213"/>
      <c r="D8" s="214"/>
      <c r="E8" s="214"/>
      <c r="F8" s="214"/>
      <c r="G8" s="214"/>
      <c r="H8" s="214"/>
      <c r="I8" s="214"/>
      <c r="J8" s="214"/>
      <c r="K8" s="214"/>
      <c r="L8" s="214"/>
      <c r="O8" s="214"/>
      <c r="Q8" s="216"/>
      <c r="R8" s="217" t="s">
        <v>510</v>
      </c>
      <c r="S8" s="218">
        <v>1</v>
      </c>
    </row>
    <row r="9" spans="1:19" ht="19.5" customHeight="1">
      <c r="A9" s="581" t="s">
        <v>552</v>
      </c>
      <c r="B9" s="581" t="s">
        <v>550</v>
      </c>
      <c r="C9" s="581" t="s">
        <v>551</v>
      </c>
      <c r="D9" s="578" t="s">
        <v>650</v>
      </c>
      <c r="E9" s="579" t="s">
        <v>89</v>
      </c>
      <c r="F9" s="579"/>
      <c r="G9" s="579"/>
      <c r="H9" s="579"/>
      <c r="I9" s="579"/>
      <c r="J9" s="579" t="s">
        <v>90</v>
      </c>
      <c r="K9" s="579"/>
      <c r="L9" s="579"/>
      <c r="M9" s="579"/>
      <c r="N9" s="579"/>
      <c r="O9" s="579"/>
      <c r="P9" s="579"/>
      <c r="Q9" s="579"/>
      <c r="R9" s="576" t="s">
        <v>91</v>
      </c>
      <c r="S9" s="47">
        <v>1</v>
      </c>
    </row>
    <row r="10" spans="1:19" ht="17.25" customHeight="1">
      <c r="A10" s="581"/>
      <c r="B10" s="581"/>
      <c r="C10" s="581"/>
      <c r="D10" s="578"/>
      <c r="E10" s="576" t="s">
        <v>547</v>
      </c>
      <c r="F10" s="577" t="s">
        <v>277</v>
      </c>
      <c r="G10" s="578" t="s">
        <v>441</v>
      </c>
      <c r="H10" s="578"/>
      <c r="I10" s="577" t="s">
        <v>278</v>
      </c>
      <c r="J10" s="576" t="s">
        <v>547</v>
      </c>
      <c r="K10" s="577" t="s">
        <v>541</v>
      </c>
      <c r="L10" s="585" t="s">
        <v>277</v>
      </c>
      <c r="M10" s="578" t="s">
        <v>67</v>
      </c>
      <c r="N10" s="578"/>
      <c r="O10" s="585" t="s">
        <v>278</v>
      </c>
      <c r="P10" s="103" t="s">
        <v>67</v>
      </c>
      <c r="Q10" s="103"/>
      <c r="R10" s="576"/>
      <c r="S10" s="47">
        <v>1</v>
      </c>
    </row>
    <row r="11" spans="1:19" ht="16.5" customHeight="1">
      <c r="A11" s="581"/>
      <c r="B11" s="581"/>
      <c r="C11" s="581"/>
      <c r="D11" s="578"/>
      <c r="E11" s="576"/>
      <c r="F11" s="577"/>
      <c r="G11" s="578"/>
      <c r="H11" s="578"/>
      <c r="I11" s="577"/>
      <c r="J11" s="576"/>
      <c r="K11" s="577"/>
      <c r="L11" s="586"/>
      <c r="M11" s="578"/>
      <c r="N11" s="578"/>
      <c r="O11" s="586"/>
      <c r="P11" s="592" t="s">
        <v>68</v>
      </c>
      <c r="Q11" s="102" t="s">
        <v>67</v>
      </c>
      <c r="R11" s="576"/>
      <c r="S11" s="47">
        <v>1</v>
      </c>
    </row>
    <row r="12" spans="1:19" ht="12.75" customHeight="1">
      <c r="A12" s="581"/>
      <c r="B12" s="581"/>
      <c r="C12" s="581"/>
      <c r="D12" s="578"/>
      <c r="E12" s="576"/>
      <c r="F12" s="577"/>
      <c r="G12" s="576" t="s">
        <v>396</v>
      </c>
      <c r="H12" s="576" t="s">
        <v>426</v>
      </c>
      <c r="I12" s="577"/>
      <c r="J12" s="576"/>
      <c r="K12" s="577"/>
      <c r="L12" s="586"/>
      <c r="M12" s="576" t="s">
        <v>396</v>
      </c>
      <c r="N12" s="576" t="s">
        <v>426</v>
      </c>
      <c r="O12" s="586"/>
      <c r="P12" s="593"/>
      <c r="Q12" s="582" t="s">
        <v>276</v>
      </c>
      <c r="R12" s="576"/>
      <c r="S12" s="47">
        <v>1</v>
      </c>
    </row>
    <row r="13" spans="1:19" ht="12.75" customHeight="1">
      <c r="A13" s="581"/>
      <c r="B13" s="581"/>
      <c r="C13" s="581"/>
      <c r="D13" s="578"/>
      <c r="E13" s="576"/>
      <c r="F13" s="577"/>
      <c r="G13" s="576"/>
      <c r="H13" s="576"/>
      <c r="I13" s="577"/>
      <c r="J13" s="576"/>
      <c r="K13" s="577"/>
      <c r="L13" s="586"/>
      <c r="M13" s="576"/>
      <c r="N13" s="576"/>
      <c r="O13" s="586"/>
      <c r="P13" s="593"/>
      <c r="Q13" s="583"/>
      <c r="R13" s="576"/>
      <c r="S13" s="47">
        <v>1</v>
      </c>
    </row>
    <row r="14" spans="1:19" ht="35.25" customHeight="1">
      <c r="A14" s="581"/>
      <c r="B14" s="581"/>
      <c r="C14" s="581"/>
      <c r="D14" s="578"/>
      <c r="E14" s="576"/>
      <c r="F14" s="577"/>
      <c r="G14" s="576"/>
      <c r="H14" s="576"/>
      <c r="I14" s="577"/>
      <c r="J14" s="576"/>
      <c r="K14" s="577"/>
      <c r="L14" s="587"/>
      <c r="M14" s="576"/>
      <c r="N14" s="576"/>
      <c r="O14" s="587"/>
      <c r="P14" s="594"/>
      <c r="Q14" s="584"/>
      <c r="R14" s="576"/>
      <c r="S14" s="47">
        <v>1</v>
      </c>
    </row>
    <row r="15" spans="1:23" ht="15.75">
      <c r="A15" s="48" t="s">
        <v>192</v>
      </c>
      <c r="B15" s="48" t="s">
        <v>193</v>
      </c>
      <c r="C15" s="48" t="s">
        <v>194</v>
      </c>
      <c r="D15" s="49">
        <v>4</v>
      </c>
      <c r="E15" s="49">
        <v>5</v>
      </c>
      <c r="F15" s="49">
        <v>6</v>
      </c>
      <c r="G15" s="49">
        <v>7</v>
      </c>
      <c r="H15" s="49">
        <v>8</v>
      </c>
      <c r="I15" s="49">
        <v>9</v>
      </c>
      <c r="J15" s="49">
        <v>10</v>
      </c>
      <c r="K15" s="49">
        <v>11</v>
      </c>
      <c r="L15" s="49">
        <v>12</v>
      </c>
      <c r="M15" s="49">
        <v>13</v>
      </c>
      <c r="N15" s="49">
        <v>14</v>
      </c>
      <c r="O15" s="49">
        <v>15</v>
      </c>
      <c r="P15" s="49">
        <v>15</v>
      </c>
      <c r="Q15" s="49">
        <v>16</v>
      </c>
      <c r="R15" s="49">
        <v>16</v>
      </c>
      <c r="S15" s="114">
        <f aca="true" t="shared" si="0" ref="S15:S33">+E15+J15</f>
        <v>15</v>
      </c>
      <c r="U15" s="50">
        <f aca="true" t="shared" si="1" ref="U15:U33">Q15-P15</f>
        <v>1</v>
      </c>
      <c r="V15" s="50"/>
      <c r="W15" s="50">
        <f aca="true" t="shared" si="2" ref="W15:W33">P15-O15</f>
        <v>0</v>
      </c>
    </row>
    <row r="16" spans="1:23" s="252" customFormat="1" ht="18.75" customHeight="1">
      <c r="A16" s="409" t="s">
        <v>456</v>
      </c>
      <c r="B16" s="409"/>
      <c r="C16" s="409"/>
      <c r="D16" s="407" t="s">
        <v>455</v>
      </c>
      <c r="E16" s="265">
        <f>E17</f>
        <v>4237200</v>
      </c>
      <c r="F16" s="265">
        <f>SUM(F17)</f>
        <v>4237200</v>
      </c>
      <c r="G16" s="265">
        <f aca="true" t="shared" si="3" ref="G16:Q16">SUM(G19:G28)</f>
        <v>2275200</v>
      </c>
      <c r="H16" s="265">
        <f t="shared" si="3"/>
        <v>174400</v>
      </c>
      <c r="I16" s="265">
        <f t="shared" si="3"/>
        <v>0</v>
      </c>
      <c r="J16" s="265">
        <f t="shared" si="3"/>
        <v>131100</v>
      </c>
      <c r="K16" s="265">
        <f t="shared" si="3"/>
        <v>0</v>
      </c>
      <c r="L16" s="265">
        <f t="shared" si="3"/>
        <v>131100</v>
      </c>
      <c r="M16" s="265">
        <f t="shared" si="3"/>
        <v>0</v>
      </c>
      <c r="N16" s="265">
        <f t="shared" si="3"/>
        <v>0</v>
      </c>
      <c r="O16" s="265">
        <f t="shared" si="3"/>
        <v>0</v>
      </c>
      <c r="P16" s="265">
        <f t="shared" si="3"/>
        <v>0</v>
      </c>
      <c r="Q16" s="265">
        <f t="shared" si="3"/>
        <v>0</v>
      </c>
      <c r="R16" s="265">
        <f>R17</f>
        <v>4368300</v>
      </c>
      <c r="S16" s="403">
        <f t="shared" si="0"/>
        <v>4368300</v>
      </c>
      <c r="T16" s="408">
        <f aca="true" t="shared" si="4" ref="T16:T24">S16-R16</f>
        <v>0</v>
      </c>
      <c r="U16" s="405">
        <f t="shared" si="1"/>
        <v>0</v>
      </c>
      <c r="V16" s="405"/>
      <c r="W16" s="405">
        <f t="shared" si="2"/>
        <v>0</v>
      </c>
    </row>
    <row r="17" spans="1:23" s="252" customFormat="1" ht="18.75" customHeight="1">
      <c r="A17" s="409" t="s">
        <v>305</v>
      </c>
      <c r="B17" s="409"/>
      <c r="C17" s="409"/>
      <c r="D17" s="407" t="s">
        <v>455</v>
      </c>
      <c r="E17" s="265">
        <f aca="true" t="shared" si="5" ref="E17:R17">E19+E20+E22</f>
        <v>4237200</v>
      </c>
      <c r="F17" s="265">
        <f t="shared" si="5"/>
        <v>4237200</v>
      </c>
      <c r="G17" s="265">
        <f t="shared" si="5"/>
        <v>2275200</v>
      </c>
      <c r="H17" s="265">
        <f t="shared" si="5"/>
        <v>174400</v>
      </c>
      <c r="I17" s="265">
        <f t="shared" si="5"/>
        <v>0</v>
      </c>
      <c r="J17" s="265">
        <f t="shared" si="5"/>
        <v>131100</v>
      </c>
      <c r="K17" s="265">
        <f t="shared" si="5"/>
        <v>0</v>
      </c>
      <c r="L17" s="265">
        <f t="shared" si="5"/>
        <v>131100</v>
      </c>
      <c r="M17" s="265">
        <f t="shared" si="5"/>
        <v>0</v>
      </c>
      <c r="N17" s="265">
        <f t="shared" si="5"/>
        <v>0</v>
      </c>
      <c r="O17" s="265">
        <f t="shared" si="5"/>
        <v>0</v>
      </c>
      <c r="P17" s="265">
        <f t="shared" si="5"/>
        <v>0</v>
      </c>
      <c r="Q17" s="265">
        <f t="shared" si="5"/>
        <v>0</v>
      </c>
      <c r="R17" s="265">
        <f t="shared" si="5"/>
        <v>4368300</v>
      </c>
      <c r="S17" s="403">
        <f t="shared" si="0"/>
        <v>4368300</v>
      </c>
      <c r="T17" s="408">
        <f t="shared" si="4"/>
        <v>0</v>
      </c>
      <c r="U17" s="405">
        <f t="shared" si="1"/>
        <v>0</v>
      </c>
      <c r="V17" s="405"/>
      <c r="W17" s="405">
        <f t="shared" si="2"/>
        <v>0</v>
      </c>
    </row>
    <row r="18" spans="1:23" s="52" customFormat="1" ht="18.75" customHeight="1">
      <c r="A18" s="409"/>
      <c r="B18" s="409" t="s">
        <v>101</v>
      </c>
      <c r="C18" s="409"/>
      <c r="D18" s="220" t="s">
        <v>102</v>
      </c>
      <c r="E18" s="265">
        <f>E19+E20</f>
        <v>3772200</v>
      </c>
      <c r="F18" s="265">
        <f>F19+F20</f>
        <v>3772200</v>
      </c>
      <c r="G18" s="265">
        <f>G19+G20</f>
        <v>2275200</v>
      </c>
      <c r="H18" s="265">
        <f>H19+H20</f>
        <v>174400</v>
      </c>
      <c r="I18" s="265"/>
      <c r="J18" s="265">
        <f>J19+J20</f>
        <v>131100</v>
      </c>
      <c r="K18" s="265">
        <f>K19+K20</f>
        <v>0</v>
      </c>
      <c r="L18" s="265">
        <f>L19+L20</f>
        <v>131100</v>
      </c>
      <c r="M18" s="265">
        <f>M19+M20</f>
        <v>0</v>
      </c>
      <c r="N18" s="265"/>
      <c r="O18" s="265"/>
      <c r="P18" s="265"/>
      <c r="Q18" s="265"/>
      <c r="R18" s="265">
        <f>R19+R20</f>
        <v>3903300</v>
      </c>
      <c r="S18" s="112">
        <f>S19+S20</f>
        <v>3903300</v>
      </c>
      <c r="T18" s="112">
        <f>T19+T20</f>
        <v>0</v>
      </c>
      <c r="U18" s="112">
        <f>U19+U20</f>
        <v>0</v>
      </c>
      <c r="V18" s="50"/>
      <c r="W18" s="50"/>
    </row>
    <row r="19" spans="1:23" s="53" customFormat="1" ht="81" customHeight="1">
      <c r="A19" s="410" t="s">
        <v>195</v>
      </c>
      <c r="B19" s="410" t="s">
        <v>196</v>
      </c>
      <c r="C19" s="410" t="s">
        <v>462</v>
      </c>
      <c r="D19" s="89" t="s">
        <v>359</v>
      </c>
      <c r="E19" s="447">
        <f aca="true" t="shared" si="6" ref="E19:E28">F19+I19</f>
        <v>3172200</v>
      </c>
      <c r="F19" s="447">
        <v>3172200</v>
      </c>
      <c r="G19" s="447">
        <v>2275200</v>
      </c>
      <c r="H19" s="447">
        <v>174400</v>
      </c>
      <c r="I19" s="447"/>
      <c r="J19" s="447">
        <v>131100</v>
      </c>
      <c r="K19" s="447"/>
      <c r="L19" s="447">
        <v>131100</v>
      </c>
      <c r="M19" s="447"/>
      <c r="N19" s="447"/>
      <c r="O19" s="447"/>
      <c r="P19" s="447"/>
      <c r="Q19" s="447"/>
      <c r="R19" s="447">
        <f aca="true" t="shared" si="7" ref="R19:R27">+J19+E19</f>
        <v>3303300</v>
      </c>
      <c r="S19" s="114">
        <f t="shared" si="0"/>
        <v>3303300</v>
      </c>
      <c r="T19" s="51">
        <f t="shared" si="4"/>
        <v>0</v>
      </c>
      <c r="U19" s="50">
        <f t="shared" si="1"/>
        <v>0</v>
      </c>
      <c r="V19" s="50"/>
      <c r="W19" s="50">
        <f t="shared" si="2"/>
        <v>0</v>
      </c>
    </row>
    <row r="20" spans="1:23" s="53" customFormat="1" ht="32.25" customHeight="1">
      <c r="A20" s="410" t="s">
        <v>372</v>
      </c>
      <c r="B20" s="410" t="s">
        <v>465</v>
      </c>
      <c r="C20" s="410" t="s">
        <v>468</v>
      </c>
      <c r="D20" s="95" t="s">
        <v>613</v>
      </c>
      <c r="E20" s="447">
        <f t="shared" si="6"/>
        <v>600000</v>
      </c>
      <c r="F20" s="447">
        <v>600000</v>
      </c>
      <c r="G20" s="447"/>
      <c r="H20" s="447"/>
      <c r="I20" s="447"/>
      <c r="J20" s="447">
        <f aca="true" t="shared" si="8" ref="J20:J28">+K20+O20</f>
        <v>0</v>
      </c>
      <c r="K20" s="447"/>
      <c r="L20" s="447"/>
      <c r="M20" s="447"/>
      <c r="N20" s="447"/>
      <c r="O20" s="447"/>
      <c r="P20" s="447"/>
      <c r="Q20" s="447"/>
      <c r="R20" s="447">
        <f t="shared" si="7"/>
        <v>600000</v>
      </c>
      <c r="S20" s="114">
        <f t="shared" si="0"/>
        <v>600000</v>
      </c>
      <c r="T20" s="51">
        <f t="shared" si="4"/>
        <v>0</v>
      </c>
      <c r="U20" s="50">
        <f t="shared" si="1"/>
        <v>0</v>
      </c>
      <c r="V20" s="50"/>
      <c r="W20" s="50">
        <f t="shared" si="2"/>
        <v>0</v>
      </c>
    </row>
    <row r="21" spans="1:23" s="262" customFormat="1" ht="30" customHeight="1">
      <c r="A21" s="411"/>
      <c r="B21" s="412" t="s">
        <v>105</v>
      </c>
      <c r="C21" s="411"/>
      <c r="D21" s="263" t="s">
        <v>106</v>
      </c>
      <c r="E21" s="265">
        <f>E22</f>
        <v>465000</v>
      </c>
      <c r="F21" s="265">
        <f>F22</f>
        <v>465000</v>
      </c>
      <c r="G21" s="448"/>
      <c r="H21" s="448"/>
      <c r="I21" s="448"/>
      <c r="J21" s="448"/>
      <c r="K21" s="448"/>
      <c r="L21" s="448"/>
      <c r="M21" s="448"/>
      <c r="N21" s="448"/>
      <c r="O21" s="448"/>
      <c r="P21" s="448"/>
      <c r="Q21" s="448"/>
      <c r="R21" s="265">
        <f>R22</f>
        <v>465000</v>
      </c>
      <c r="S21" s="114"/>
      <c r="T21" s="51"/>
      <c r="U21" s="50"/>
      <c r="V21" s="50"/>
      <c r="W21" s="50"/>
    </row>
    <row r="22" spans="1:23" s="55" customFormat="1" ht="32.25" customHeight="1">
      <c r="A22" s="410" t="s">
        <v>198</v>
      </c>
      <c r="B22" s="410">
        <v>3242</v>
      </c>
      <c r="C22" s="410">
        <v>1090</v>
      </c>
      <c r="D22" s="89" t="s">
        <v>197</v>
      </c>
      <c r="E22" s="447">
        <f t="shared" si="6"/>
        <v>465000</v>
      </c>
      <c r="F22" s="447">
        <v>465000</v>
      </c>
      <c r="G22" s="447"/>
      <c r="H22" s="447"/>
      <c r="I22" s="447"/>
      <c r="J22" s="447">
        <f t="shared" si="8"/>
        <v>0</v>
      </c>
      <c r="K22" s="447"/>
      <c r="L22" s="447"/>
      <c r="M22" s="447"/>
      <c r="N22" s="447"/>
      <c r="O22" s="447"/>
      <c r="P22" s="447"/>
      <c r="Q22" s="447"/>
      <c r="R22" s="447">
        <f t="shared" si="7"/>
        <v>465000</v>
      </c>
      <c r="S22" s="114">
        <f t="shared" si="0"/>
        <v>465000</v>
      </c>
      <c r="T22" s="51">
        <f t="shared" si="4"/>
        <v>0</v>
      </c>
      <c r="U22" s="50">
        <f t="shared" si="1"/>
        <v>0</v>
      </c>
      <c r="V22" s="50"/>
      <c r="W22" s="50">
        <f t="shared" si="2"/>
        <v>0</v>
      </c>
    </row>
    <row r="23" spans="1:23" s="38" customFormat="1" ht="63" hidden="1">
      <c r="A23" s="413" t="s">
        <v>474</v>
      </c>
      <c r="B23" s="413" t="s">
        <v>475</v>
      </c>
      <c r="C23" s="413" t="s">
        <v>476</v>
      </c>
      <c r="D23" s="7" t="s">
        <v>366</v>
      </c>
      <c r="E23" s="449">
        <f t="shared" si="6"/>
        <v>0</v>
      </c>
      <c r="F23" s="450"/>
      <c r="G23" s="450"/>
      <c r="H23" s="450"/>
      <c r="I23" s="450"/>
      <c r="J23" s="450">
        <f t="shared" si="8"/>
        <v>0</v>
      </c>
      <c r="K23" s="450"/>
      <c r="L23" s="450"/>
      <c r="M23" s="450"/>
      <c r="N23" s="450"/>
      <c r="O23" s="450"/>
      <c r="P23" s="450"/>
      <c r="Q23" s="450"/>
      <c r="R23" s="450">
        <f t="shared" si="7"/>
        <v>0</v>
      </c>
      <c r="S23" s="114">
        <f t="shared" si="0"/>
        <v>0</v>
      </c>
      <c r="T23" s="36">
        <f t="shared" si="4"/>
        <v>0</v>
      </c>
      <c r="U23" s="37">
        <f t="shared" si="1"/>
        <v>0</v>
      </c>
      <c r="V23" s="37"/>
      <c r="W23" s="37">
        <f t="shared" si="2"/>
        <v>0</v>
      </c>
    </row>
    <row r="24" spans="1:23" s="39" customFormat="1" ht="31.5" hidden="1">
      <c r="A24" s="413" t="s">
        <v>200</v>
      </c>
      <c r="B24" s="413" t="s">
        <v>199</v>
      </c>
      <c r="C24" s="413" t="s">
        <v>634</v>
      </c>
      <c r="D24" s="7" t="s">
        <v>201</v>
      </c>
      <c r="E24" s="449">
        <f t="shared" si="6"/>
        <v>0</v>
      </c>
      <c r="F24" s="450"/>
      <c r="G24" s="450"/>
      <c r="H24" s="450"/>
      <c r="I24" s="450"/>
      <c r="J24" s="450">
        <f t="shared" si="8"/>
        <v>0</v>
      </c>
      <c r="K24" s="450"/>
      <c r="L24" s="450"/>
      <c r="M24" s="450"/>
      <c r="N24" s="450"/>
      <c r="O24" s="450"/>
      <c r="P24" s="450"/>
      <c r="Q24" s="450"/>
      <c r="R24" s="450">
        <f t="shared" si="7"/>
        <v>0</v>
      </c>
      <c r="S24" s="114">
        <f t="shared" si="0"/>
        <v>0</v>
      </c>
      <c r="T24" s="36">
        <f t="shared" si="4"/>
        <v>0</v>
      </c>
      <c r="U24" s="37">
        <f t="shared" si="1"/>
        <v>0</v>
      </c>
      <c r="V24" s="37"/>
      <c r="W24" s="37">
        <f t="shared" si="2"/>
        <v>0</v>
      </c>
    </row>
    <row r="25" spans="1:23" s="22" customFormat="1" ht="31.5" hidden="1">
      <c r="A25" s="414" t="s">
        <v>453</v>
      </c>
      <c r="B25" s="414" t="s">
        <v>28</v>
      </c>
      <c r="C25" s="414" t="s">
        <v>634</v>
      </c>
      <c r="D25" s="9" t="s">
        <v>51</v>
      </c>
      <c r="E25" s="449">
        <f t="shared" si="6"/>
        <v>0</v>
      </c>
      <c r="F25" s="451"/>
      <c r="G25" s="451"/>
      <c r="H25" s="451"/>
      <c r="I25" s="451"/>
      <c r="J25" s="450">
        <f t="shared" si="8"/>
        <v>0</v>
      </c>
      <c r="K25" s="451"/>
      <c r="L25" s="451"/>
      <c r="M25" s="451"/>
      <c r="N25" s="451"/>
      <c r="O25" s="451"/>
      <c r="P25" s="451"/>
      <c r="Q25" s="451"/>
      <c r="R25" s="450">
        <f t="shared" si="7"/>
        <v>0</v>
      </c>
      <c r="S25" s="114">
        <f t="shared" si="0"/>
        <v>0</v>
      </c>
      <c r="T25" s="18"/>
      <c r="U25" s="37">
        <f t="shared" si="1"/>
        <v>0</v>
      </c>
      <c r="V25" s="37"/>
      <c r="W25" s="37">
        <f t="shared" si="2"/>
        <v>0</v>
      </c>
    </row>
    <row r="26" spans="1:23" s="22" customFormat="1" ht="31.5" hidden="1">
      <c r="A26" s="414" t="s">
        <v>202</v>
      </c>
      <c r="B26" s="414" t="s">
        <v>203</v>
      </c>
      <c r="C26" s="414" t="s">
        <v>464</v>
      </c>
      <c r="D26" s="9" t="s">
        <v>134</v>
      </c>
      <c r="E26" s="451">
        <f t="shared" si="6"/>
        <v>0</v>
      </c>
      <c r="F26" s="451"/>
      <c r="G26" s="451"/>
      <c r="H26" s="451"/>
      <c r="I26" s="451"/>
      <c r="J26" s="451">
        <f t="shared" si="8"/>
        <v>0</v>
      </c>
      <c r="K26" s="451"/>
      <c r="L26" s="451"/>
      <c r="M26" s="451"/>
      <c r="N26" s="451"/>
      <c r="O26" s="451"/>
      <c r="P26" s="451"/>
      <c r="Q26" s="451"/>
      <c r="R26" s="451">
        <f t="shared" si="7"/>
        <v>0</v>
      </c>
      <c r="S26" s="114">
        <f t="shared" si="0"/>
        <v>0</v>
      </c>
      <c r="T26" s="18">
        <f aca="true" t="shared" si="9" ref="T26:T33">S26-R26</f>
        <v>0</v>
      </c>
      <c r="U26" s="37">
        <f t="shared" si="1"/>
        <v>0</v>
      </c>
      <c r="V26" s="37"/>
      <c r="W26" s="37">
        <f t="shared" si="2"/>
        <v>0</v>
      </c>
    </row>
    <row r="27" spans="1:23" s="53" customFormat="1" ht="16.5" hidden="1">
      <c r="A27" s="410" t="s">
        <v>614</v>
      </c>
      <c r="B27" s="410" t="s">
        <v>615</v>
      </c>
      <c r="C27" s="410" t="s">
        <v>465</v>
      </c>
      <c r="D27" s="89" t="s">
        <v>616</v>
      </c>
      <c r="E27" s="447">
        <f t="shared" si="6"/>
        <v>0</v>
      </c>
      <c r="F27" s="447"/>
      <c r="G27" s="447"/>
      <c r="H27" s="447"/>
      <c r="I27" s="447"/>
      <c r="J27" s="447">
        <f t="shared" si="8"/>
        <v>0</v>
      </c>
      <c r="K27" s="447"/>
      <c r="L27" s="447"/>
      <c r="M27" s="447"/>
      <c r="N27" s="447"/>
      <c r="O27" s="447"/>
      <c r="P27" s="447"/>
      <c r="Q27" s="447"/>
      <c r="R27" s="447">
        <f t="shared" si="7"/>
        <v>0</v>
      </c>
      <c r="S27" s="114">
        <f t="shared" si="0"/>
        <v>0</v>
      </c>
      <c r="T27" s="51">
        <f t="shared" si="9"/>
        <v>0</v>
      </c>
      <c r="U27" s="50">
        <f t="shared" si="1"/>
        <v>0</v>
      </c>
      <c r="V27" s="50"/>
      <c r="W27" s="50">
        <f t="shared" si="2"/>
        <v>0</v>
      </c>
    </row>
    <row r="28" spans="1:23" s="38" customFormat="1" ht="63" hidden="1">
      <c r="A28" s="413" t="s">
        <v>204</v>
      </c>
      <c r="B28" s="413" t="s">
        <v>205</v>
      </c>
      <c r="C28" s="413" t="s">
        <v>465</v>
      </c>
      <c r="D28" s="3" t="s">
        <v>371</v>
      </c>
      <c r="E28" s="451">
        <f t="shared" si="6"/>
        <v>0</v>
      </c>
      <c r="F28" s="451"/>
      <c r="G28" s="452"/>
      <c r="H28" s="452"/>
      <c r="I28" s="452"/>
      <c r="J28" s="451">
        <f t="shared" si="8"/>
        <v>0</v>
      </c>
      <c r="K28" s="452"/>
      <c r="L28" s="452"/>
      <c r="M28" s="452"/>
      <c r="N28" s="452"/>
      <c r="O28" s="452"/>
      <c r="P28" s="452"/>
      <c r="Q28" s="452"/>
      <c r="R28" s="451">
        <f>+J28+F28</f>
        <v>0</v>
      </c>
      <c r="S28" s="114">
        <f t="shared" si="0"/>
        <v>0</v>
      </c>
      <c r="T28" s="36">
        <f t="shared" si="9"/>
        <v>0</v>
      </c>
      <c r="U28" s="37">
        <f t="shared" si="1"/>
        <v>0</v>
      </c>
      <c r="V28" s="37"/>
      <c r="W28" s="37">
        <f t="shared" si="2"/>
        <v>0</v>
      </c>
    </row>
    <row r="29" spans="1:23" s="56" customFormat="1" ht="34.5" customHeight="1">
      <c r="A29" s="409" t="s">
        <v>618</v>
      </c>
      <c r="B29" s="409"/>
      <c r="C29" s="409"/>
      <c r="D29" s="220" t="s">
        <v>505</v>
      </c>
      <c r="E29" s="265">
        <f aca="true" t="shared" si="10" ref="E29:K29">E30</f>
        <v>3406603</v>
      </c>
      <c r="F29" s="265">
        <f t="shared" si="10"/>
        <v>3406603</v>
      </c>
      <c r="G29" s="265">
        <f t="shared" si="10"/>
        <v>0</v>
      </c>
      <c r="H29" s="265">
        <f t="shared" si="10"/>
        <v>0</v>
      </c>
      <c r="I29" s="265">
        <f t="shared" si="10"/>
        <v>0</v>
      </c>
      <c r="J29" s="265">
        <f t="shared" si="10"/>
        <v>798450</v>
      </c>
      <c r="K29" s="265">
        <f t="shared" si="10"/>
        <v>798450</v>
      </c>
      <c r="L29" s="265"/>
      <c r="M29" s="265">
        <f aca="true" t="shared" si="11" ref="M29:R29">M30</f>
        <v>0</v>
      </c>
      <c r="N29" s="265">
        <f t="shared" si="11"/>
        <v>0</v>
      </c>
      <c r="O29" s="265">
        <f t="shared" si="11"/>
        <v>798450</v>
      </c>
      <c r="P29" s="265">
        <f t="shared" si="11"/>
        <v>0</v>
      </c>
      <c r="Q29" s="265">
        <f t="shared" si="11"/>
        <v>0</v>
      </c>
      <c r="R29" s="265">
        <f t="shared" si="11"/>
        <v>4205053</v>
      </c>
      <c r="S29" s="114">
        <f t="shared" si="0"/>
        <v>4205053</v>
      </c>
      <c r="T29" s="51">
        <f t="shared" si="9"/>
        <v>0</v>
      </c>
      <c r="U29" s="50">
        <f t="shared" si="1"/>
        <v>0</v>
      </c>
      <c r="V29" s="50"/>
      <c r="W29" s="50">
        <f t="shared" si="2"/>
        <v>-798450</v>
      </c>
    </row>
    <row r="30" spans="1:23" s="56" customFormat="1" ht="34.5" customHeight="1">
      <c r="A30" s="409" t="s">
        <v>619</v>
      </c>
      <c r="B30" s="409" t="s">
        <v>269</v>
      </c>
      <c r="C30" s="409"/>
      <c r="D30" s="220" t="s">
        <v>505</v>
      </c>
      <c r="E30" s="265">
        <f>E33+E34+E35+E38+E36+E31+E37+E40+E41</f>
        <v>3406603</v>
      </c>
      <c r="F30" s="265">
        <f>F33+F34+F35+F38+F36+F31+F37+F40+F41</f>
        <v>3406603</v>
      </c>
      <c r="G30" s="265">
        <f>G33+G34+G35+G38+G36+G31+G37</f>
        <v>0</v>
      </c>
      <c r="H30" s="265">
        <f>H33+H34+H35+H38+H36+H31+H37</f>
        <v>0</v>
      </c>
      <c r="I30" s="265">
        <f>I33+I34+I35+I38+I36+I31+I37</f>
        <v>0</v>
      </c>
      <c r="J30" s="265">
        <f>J39</f>
        <v>798450</v>
      </c>
      <c r="K30" s="265">
        <f>K39</f>
        <v>798450</v>
      </c>
      <c r="L30" s="265"/>
      <c r="M30" s="265">
        <f>M33+M34+M35+M38+M36+M31+M37</f>
        <v>0</v>
      </c>
      <c r="N30" s="265">
        <f>N33+N34+N35+N38+N36+N31+N37</f>
        <v>0</v>
      </c>
      <c r="O30" s="265">
        <f>O39</f>
        <v>798450</v>
      </c>
      <c r="P30" s="265">
        <f>P33+P34+P35+P38+P36+P31+P37</f>
        <v>0</v>
      </c>
      <c r="Q30" s="265">
        <f>Q33+Q34+Q35+Q38+Q36+Q31+Q37</f>
        <v>0</v>
      </c>
      <c r="R30" s="265">
        <f>R33+R34+R35+R38+R36+R31+R37+R40+R41</f>
        <v>4205053</v>
      </c>
      <c r="S30" s="114">
        <f t="shared" si="0"/>
        <v>4205053</v>
      </c>
      <c r="T30" s="51">
        <f t="shared" si="9"/>
        <v>0</v>
      </c>
      <c r="U30" s="50">
        <f t="shared" si="1"/>
        <v>0</v>
      </c>
      <c r="V30" s="50"/>
      <c r="W30" s="50">
        <f t="shared" si="2"/>
        <v>-798450</v>
      </c>
    </row>
    <row r="31" spans="1:23" s="53" customFormat="1" ht="28.5" customHeight="1" hidden="1">
      <c r="A31" s="410" t="s">
        <v>563</v>
      </c>
      <c r="B31" s="410" t="s">
        <v>564</v>
      </c>
      <c r="C31" s="410" t="s">
        <v>126</v>
      </c>
      <c r="D31" s="89" t="s">
        <v>503</v>
      </c>
      <c r="E31" s="447">
        <f>F31+I31</f>
        <v>0</v>
      </c>
      <c r="F31" s="447"/>
      <c r="G31" s="447"/>
      <c r="H31" s="447"/>
      <c r="I31" s="447"/>
      <c r="J31" s="447">
        <f>+K31+O31</f>
        <v>0</v>
      </c>
      <c r="K31" s="447"/>
      <c r="L31" s="447"/>
      <c r="M31" s="447"/>
      <c r="N31" s="447"/>
      <c r="O31" s="447"/>
      <c r="P31" s="447"/>
      <c r="Q31" s="447"/>
      <c r="R31" s="447">
        <f>+J31+E31</f>
        <v>0</v>
      </c>
      <c r="S31" s="114">
        <f t="shared" si="0"/>
        <v>0</v>
      </c>
      <c r="T31" s="51">
        <f t="shared" si="9"/>
        <v>0</v>
      </c>
      <c r="U31" s="50">
        <f t="shared" si="1"/>
        <v>0</v>
      </c>
      <c r="V31" s="50"/>
      <c r="W31" s="50">
        <f t="shared" si="2"/>
        <v>0</v>
      </c>
    </row>
    <row r="32" spans="1:23" s="52" customFormat="1" ht="18" customHeight="1">
      <c r="A32" s="409"/>
      <c r="B32" s="409" t="s">
        <v>101</v>
      </c>
      <c r="C32" s="409"/>
      <c r="D32" s="220" t="s">
        <v>102</v>
      </c>
      <c r="E32" s="265">
        <f>E33+E34</f>
        <v>70000</v>
      </c>
      <c r="F32" s="265">
        <f>F33+F34</f>
        <v>70000</v>
      </c>
      <c r="G32" s="265">
        <f>G33+G34</f>
        <v>0</v>
      </c>
      <c r="H32" s="265">
        <f>H33+H34</f>
        <v>0</v>
      </c>
      <c r="I32" s="265"/>
      <c r="J32" s="265">
        <f>J33+J34</f>
        <v>0</v>
      </c>
      <c r="K32" s="265">
        <f>K33+K34</f>
        <v>0</v>
      </c>
      <c r="L32" s="265">
        <f>L33+L34</f>
        <v>0</v>
      </c>
      <c r="M32" s="265">
        <f>M33+M34</f>
        <v>0</v>
      </c>
      <c r="N32" s="265"/>
      <c r="O32" s="265"/>
      <c r="P32" s="265"/>
      <c r="Q32" s="265"/>
      <c r="R32" s="265">
        <f>R33+R34</f>
        <v>70000</v>
      </c>
      <c r="S32" s="112">
        <f>S33+S34</f>
        <v>70000</v>
      </c>
      <c r="T32" s="112">
        <f>T33+T34</f>
        <v>0</v>
      </c>
      <c r="U32" s="112">
        <f>U33+U34</f>
        <v>0</v>
      </c>
      <c r="V32" s="50"/>
      <c r="W32" s="50"/>
    </row>
    <row r="33" spans="1:23" s="53" customFormat="1" ht="33" customHeight="1">
      <c r="A33" s="410" t="s">
        <v>620</v>
      </c>
      <c r="B33" s="410" t="s">
        <v>465</v>
      </c>
      <c r="C33" s="410" t="s">
        <v>468</v>
      </c>
      <c r="D33" s="115" t="s">
        <v>613</v>
      </c>
      <c r="E33" s="447">
        <f>F33+I33</f>
        <v>70000</v>
      </c>
      <c r="F33" s="447">
        <v>70000</v>
      </c>
      <c r="G33" s="447"/>
      <c r="H33" s="447"/>
      <c r="I33" s="447"/>
      <c r="J33" s="447">
        <f>+K33+O33</f>
        <v>0</v>
      </c>
      <c r="K33" s="447"/>
      <c r="L33" s="447"/>
      <c r="M33" s="447"/>
      <c r="N33" s="447"/>
      <c r="O33" s="447"/>
      <c r="P33" s="447"/>
      <c r="Q33" s="447"/>
      <c r="R33" s="447">
        <f>+J33+E33</f>
        <v>70000</v>
      </c>
      <c r="S33" s="114">
        <f t="shared" si="0"/>
        <v>70000</v>
      </c>
      <c r="T33" s="51">
        <f t="shared" si="9"/>
        <v>0</v>
      </c>
      <c r="U33" s="50">
        <f t="shared" si="1"/>
        <v>0</v>
      </c>
      <c r="V33" s="50"/>
      <c r="W33" s="50">
        <f t="shared" si="2"/>
        <v>0</v>
      </c>
    </row>
    <row r="34" spans="1:23" s="53" customFormat="1" ht="54.75" customHeight="1" hidden="1">
      <c r="A34" s="410" t="s">
        <v>292</v>
      </c>
      <c r="B34" s="410" t="s">
        <v>179</v>
      </c>
      <c r="C34" s="410" t="s">
        <v>694</v>
      </c>
      <c r="D34" s="90" t="s">
        <v>513</v>
      </c>
      <c r="E34" s="447">
        <f>F34+I34</f>
        <v>0</v>
      </c>
      <c r="F34" s="447"/>
      <c r="G34" s="447"/>
      <c r="H34" s="447"/>
      <c r="I34" s="447"/>
      <c r="J34" s="447"/>
      <c r="K34" s="447"/>
      <c r="L34" s="447"/>
      <c r="M34" s="447"/>
      <c r="N34" s="447"/>
      <c r="O34" s="447"/>
      <c r="P34" s="447"/>
      <c r="Q34" s="447"/>
      <c r="R34" s="447">
        <f>+J34+E34</f>
        <v>0</v>
      </c>
      <c r="S34" s="114"/>
      <c r="T34" s="51"/>
      <c r="U34" s="50"/>
      <c r="V34" s="50"/>
      <c r="W34" s="50"/>
    </row>
    <row r="35" spans="1:23" s="38" customFormat="1" ht="85.5" customHeight="1" hidden="1">
      <c r="A35" s="413" t="s">
        <v>506</v>
      </c>
      <c r="B35" s="413" t="s">
        <v>85</v>
      </c>
      <c r="C35" s="413" t="s">
        <v>465</v>
      </c>
      <c r="D35" s="90" t="s">
        <v>86</v>
      </c>
      <c r="E35" s="452">
        <f>F35+I35</f>
        <v>0</v>
      </c>
      <c r="F35" s="452"/>
      <c r="G35" s="452"/>
      <c r="H35" s="452"/>
      <c r="I35" s="452"/>
      <c r="J35" s="452">
        <f>+K35+O35</f>
        <v>0</v>
      </c>
      <c r="K35" s="452"/>
      <c r="L35" s="452"/>
      <c r="M35" s="452"/>
      <c r="N35" s="452"/>
      <c r="O35" s="452"/>
      <c r="P35" s="452"/>
      <c r="Q35" s="452"/>
      <c r="R35" s="447">
        <f>+J35+E35</f>
        <v>0</v>
      </c>
      <c r="S35" s="114">
        <f>+E35+J35</f>
        <v>0</v>
      </c>
      <c r="T35" s="36">
        <f>S35-R35</f>
        <v>0</v>
      </c>
      <c r="U35" s="37">
        <f>Q35-P35</f>
        <v>0</v>
      </c>
      <c r="V35" s="37"/>
      <c r="W35" s="37">
        <f>P35-O35</f>
        <v>0</v>
      </c>
    </row>
    <row r="36" spans="1:23" s="38" customFormat="1" ht="85.5" customHeight="1" hidden="1">
      <c r="A36" s="413" t="s">
        <v>425</v>
      </c>
      <c r="B36" s="413" t="s">
        <v>424</v>
      </c>
      <c r="C36" s="413" t="s">
        <v>634</v>
      </c>
      <c r="D36" s="90" t="s">
        <v>570</v>
      </c>
      <c r="E36" s="452"/>
      <c r="F36" s="452"/>
      <c r="G36" s="452"/>
      <c r="H36" s="452"/>
      <c r="I36" s="452"/>
      <c r="J36" s="452">
        <f>K36+O36</f>
        <v>0</v>
      </c>
      <c r="K36" s="452"/>
      <c r="L36" s="452"/>
      <c r="M36" s="452"/>
      <c r="N36" s="452"/>
      <c r="O36" s="452"/>
      <c r="P36" s="452"/>
      <c r="Q36" s="452"/>
      <c r="R36" s="447">
        <f>J36+E36</f>
        <v>0</v>
      </c>
      <c r="S36" s="114"/>
      <c r="T36" s="36"/>
      <c r="U36" s="37"/>
      <c r="V36" s="37"/>
      <c r="W36" s="37"/>
    </row>
    <row r="37" spans="1:23" s="38" customFormat="1" ht="64.5" customHeight="1" hidden="1">
      <c r="A37" s="413" t="s">
        <v>702</v>
      </c>
      <c r="B37" s="413" t="s">
        <v>36</v>
      </c>
      <c r="C37" s="413" t="s">
        <v>468</v>
      </c>
      <c r="D37" s="90" t="s">
        <v>604</v>
      </c>
      <c r="E37" s="452">
        <f>F37+I37</f>
        <v>0</v>
      </c>
      <c r="F37" s="452"/>
      <c r="G37" s="452"/>
      <c r="H37" s="452"/>
      <c r="I37" s="452"/>
      <c r="J37" s="452"/>
      <c r="K37" s="452"/>
      <c r="L37" s="452"/>
      <c r="M37" s="452"/>
      <c r="N37" s="452"/>
      <c r="O37" s="452"/>
      <c r="P37" s="452"/>
      <c r="Q37" s="452"/>
      <c r="R37" s="447">
        <f>J37+E37</f>
        <v>0</v>
      </c>
      <c r="S37" s="114"/>
      <c r="T37" s="36"/>
      <c r="U37" s="37"/>
      <c r="V37" s="37"/>
      <c r="W37" s="37"/>
    </row>
    <row r="38" spans="1:32" s="101" customFormat="1" ht="48.75" customHeight="1" hidden="1">
      <c r="A38" s="413" t="s">
        <v>565</v>
      </c>
      <c r="B38" s="413" t="s">
        <v>566</v>
      </c>
      <c r="C38" s="413" t="s">
        <v>392</v>
      </c>
      <c r="D38" s="90" t="s">
        <v>567</v>
      </c>
      <c r="E38" s="452">
        <f>F38+I38</f>
        <v>0</v>
      </c>
      <c r="F38" s="452"/>
      <c r="G38" s="452"/>
      <c r="H38" s="452"/>
      <c r="I38" s="452"/>
      <c r="J38" s="452">
        <f>K38+O38</f>
        <v>0</v>
      </c>
      <c r="K38" s="452"/>
      <c r="L38" s="452"/>
      <c r="M38" s="452"/>
      <c r="N38" s="452"/>
      <c r="O38" s="452">
        <f>P38</f>
        <v>0</v>
      </c>
      <c r="P38" s="452"/>
      <c r="Q38" s="452"/>
      <c r="R38" s="447">
        <f>+J38+E38</f>
        <v>0</v>
      </c>
      <c r="S38" s="114"/>
      <c r="T38" s="36"/>
      <c r="U38" s="37"/>
      <c r="V38" s="37"/>
      <c r="W38" s="37"/>
      <c r="X38" s="38"/>
      <c r="Y38" s="38"/>
      <c r="Z38" s="38"/>
      <c r="AA38" s="38"/>
      <c r="AB38" s="38"/>
      <c r="AC38" s="38"/>
      <c r="AD38" s="38"/>
      <c r="AE38" s="38"/>
      <c r="AF38" s="38"/>
    </row>
    <row r="39" spans="1:32" s="260" customFormat="1" ht="18.75" customHeight="1">
      <c r="A39" s="415"/>
      <c r="B39" s="416" t="s">
        <v>103</v>
      </c>
      <c r="C39" s="415"/>
      <c r="D39" s="261" t="s">
        <v>104</v>
      </c>
      <c r="E39" s="264">
        <f>E40</f>
        <v>3336603</v>
      </c>
      <c r="F39" s="264">
        <f>F40</f>
        <v>3336603</v>
      </c>
      <c r="G39" s="264"/>
      <c r="H39" s="264"/>
      <c r="I39" s="264"/>
      <c r="J39" s="264">
        <f>J40</f>
        <v>798450</v>
      </c>
      <c r="K39" s="264">
        <f>SUM(K40)</f>
        <v>798450</v>
      </c>
      <c r="L39" s="264"/>
      <c r="M39" s="264"/>
      <c r="N39" s="264"/>
      <c r="O39" s="264">
        <f>O40</f>
        <v>798450</v>
      </c>
      <c r="P39" s="264"/>
      <c r="Q39" s="264"/>
      <c r="R39" s="265">
        <f>R40</f>
        <v>4135053</v>
      </c>
      <c r="S39" s="114"/>
      <c r="T39" s="36"/>
      <c r="U39" s="37"/>
      <c r="V39" s="37"/>
      <c r="W39" s="37"/>
      <c r="X39" s="259"/>
      <c r="Y39" s="259"/>
      <c r="Z39" s="259"/>
      <c r="AA39" s="259"/>
      <c r="AB39" s="259"/>
      <c r="AC39" s="259"/>
      <c r="AD39" s="259"/>
      <c r="AE39" s="259"/>
      <c r="AF39" s="259"/>
    </row>
    <row r="40" spans="1:32" s="101" customFormat="1" ht="32.25" customHeight="1">
      <c r="A40" s="413" t="s">
        <v>581</v>
      </c>
      <c r="B40" s="413" t="s">
        <v>582</v>
      </c>
      <c r="C40" s="413" t="s">
        <v>392</v>
      </c>
      <c r="D40" s="219" t="s">
        <v>583</v>
      </c>
      <c r="E40" s="452">
        <f>F40+I40</f>
        <v>3336603</v>
      </c>
      <c r="F40" s="452">
        <v>3336603</v>
      </c>
      <c r="G40" s="452"/>
      <c r="H40" s="452"/>
      <c r="I40" s="452"/>
      <c r="J40" s="452">
        <v>798450</v>
      </c>
      <c r="K40" s="452">
        <v>798450</v>
      </c>
      <c r="L40" s="452"/>
      <c r="M40" s="452"/>
      <c r="N40" s="452"/>
      <c r="O40" s="452">
        <v>798450</v>
      </c>
      <c r="P40" s="452"/>
      <c r="Q40" s="452"/>
      <c r="R40" s="447">
        <f>+J40+E40</f>
        <v>4135053</v>
      </c>
      <c r="S40" s="114"/>
      <c r="T40" s="36"/>
      <c r="U40" s="37"/>
      <c r="V40" s="37"/>
      <c r="W40" s="37"/>
      <c r="X40" s="38"/>
      <c r="Y40" s="38"/>
      <c r="Z40" s="38"/>
      <c r="AA40" s="38"/>
      <c r="AB40" s="38"/>
      <c r="AC40" s="38"/>
      <c r="AD40" s="38"/>
      <c r="AE40" s="38"/>
      <c r="AF40" s="38"/>
    </row>
    <row r="41" spans="1:32" s="101" customFormat="1" ht="35.25" customHeight="1" hidden="1">
      <c r="A41" s="417" t="s">
        <v>362</v>
      </c>
      <c r="B41" s="417" t="s">
        <v>727</v>
      </c>
      <c r="C41" s="417" t="s">
        <v>53</v>
      </c>
      <c r="D41" s="90" t="s">
        <v>363</v>
      </c>
      <c r="E41" s="452">
        <f>F41+I41</f>
        <v>0</v>
      </c>
      <c r="F41" s="452"/>
      <c r="G41" s="452"/>
      <c r="H41" s="452"/>
      <c r="I41" s="452"/>
      <c r="J41" s="452"/>
      <c r="K41" s="452"/>
      <c r="L41" s="452"/>
      <c r="M41" s="452"/>
      <c r="N41" s="452"/>
      <c r="O41" s="452"/>
      <c r="P41" s="452"/>
      <c r="Q41" s="452"/>
      <c r="R41" s="447">
        <f>+J41+E41</f>
        <v>0</v>
      </c>
      <c r="S41" s="114"/>
      <c r="T41" s="36"/>
      <c r="U41" s="37"/>
      <c r="V41" s="37"/>
      <c r="W41" s="37"/>
      <c r="X41" s="38"/>
      <c r="Y41" s="38"/>
      <c r="Z41" s="38"/>
      <c r="AA41" s="38"/>
      <c r="AB41" s="38"/>
      <c r="AC41" s="38"/>
      <c r="AD41" s="38"/>
      <c r="AE41" s="38"/>
      <c r="AF41" s="38"/>
    </row>
    <row r="42" spans="1:23" s="52" customFormat="1" ht="51" customHeight="1" hidden="1">
      <c r="A42" s="418" t="s">
        <v>621</v>
      </c>
      <c r="B42" s="418"/>
      <c r="C42" s="418"/>
      <c r="D42" s="116" t="s">
        <v>568</v>
      </c>
      <c r="E42" s="265">
        <f aca="true" t="shared" si="12" ref="E42:K42">+E44+E45+E46+E47+E48+E50+E51+E52+E53+E54+E55+E49+E58+E57+E60+E56+E59</f>
        <v>0</v>
      </c>
      <c r="F42" s="265">
        <f t="shared" si="12"/>
        <v>0</v>
      </c>
      <c r="G42" s="265">
        <f t="shared" si="12"/>
        <v>0</v>
      </c>
      <c r="H42" s="265">
        <f t="shared" si="12"/>
        <v>0</v>
      </c>
      <c r="I42" s="265">
        <f t="shared" si="12"/>
        <v>0</v>
      </c>
      <c r="J42" s="265">
        <f t="shared" si="12"/>
        <v>0</v>
      </c>
      <c r="K42" s="265">
        <f t="shared" si="12"/>
        <v>0</v>
      </c>
      <c r="L42" s="265"/>
      <c r="M42" s="265">
        <f aca="true" t="shared" si="13" ref="M42:R42">+M44+M45+M46+M47+M48+M50+M51+M52+M53+M54+M55+M49+M58+M57+M60+M56+M59</f>
        <v>0</v>
      </c>
      <c r="N42" s="265">
        <f t="shared" si="13"/>
        <v>0</v>
      </c>
      <c r="O42" s="265">
        <f t="shared" si="13"/>
        <v>0</v>
      </c>
      <c r="P42" s="265">
        <f t="shared" si="13"/>
        <v>0</v>
      </c>
      <c r="Q42" s="265">
        <f t="shared" si="13"/>
        <v>0</v>
      </c>
      <c r="R42" s="265">
        <f t="shared" si="13"/>
        <v>0</v>
      </c>
      <c r="S42" s="114">
        <f aca="true" t="shared" si="14" ref="S42:S73">+E42+J42</f>
        <v>0</v>
      </c>
      <c r="T42" s="51">
        <f aca="true" t="shared" si="15" ref="T42:T53">S42-R42</f>
        <v>0</v>
      </c>
      <c r="U42" s="50">
        <f aca="true" t="shared" si="16" ref="U42:U73">Q42-P42</f>
        <v>0</v>
      </c>
      <c r="V42" s="50"/>
      <c r="W42" s="50">
        <f aca="true" t="shared" si="17" ref="W42:W73">P42-O42</f>
        <v>0</v>
      </c>
    </row>
    <row r="43" spans="1:23" s="52" customFormat="1" ht="70.5" customHeight="1" hidden="1">
      <c r="A43" s="418" t="s">
        <v>622</v>
      </c>
      <c r="B43" s="418"/>
      <c r="C43" s="418"/>
      <c r="D43" s="116" t="s">
        <v>568</v>
      </c>
      <c r="E43" s="265">
        <f aca="true" t="shared" si="18" ref="E43:K43">SUM(E44:E60)</f>
        <v>0</v>
      </c>
      <c r="F43" s="265">
        <f t="shared" si="18"/>
        <v>0</v>
      </c>
      <c r="G43" s="265">
        <f t="shared" si="18"/>
        <v>0</v>
      </c>
      <c r="H43" s="265">
        <f t="shared" si="18"/>
        <v>0</v>
      </c>
      <c r="I43" s="265">
        <f t="shared" si="18"/>
        <v>0</v>
      </c>
      <c r="J43" s="265">
        <f t="shared" si="18"/>
        <v>0</v>
      </c>
      <c r="K43" s="265">
        <f t="shared" si="18"/>
        <v>0</v>
      </c>
      <c r="L43" s="265"/>
      <c r="M43" s="265">
        <f aca="true" t="shared" si="19" ref="M43:R43">SUM(M44:M60)</f>
        <v>0</v>
      </c>
      <c r="N43" s="265">
        <f t="shared" si="19"/>
        <v>0</v>
      </c>
      <c r="O43" s="265">
        <f t="shared" si="19"/>
        <v>0</v>
      </c>
      <c r="P43" s="265">
        <f t="shared" si="19"/>
        <v>0</v>
      </c>
      <c r="Q43" s="265">
        <f t="shared" si="19"/>
        <v>0</v>
      </c>
      <c r="R43" s="265">
        <f t="shared" si="19"/>
        <v>0</v>
      </c>
      <c r="S43" s="114">
        <f t="shared" si="14"/>
        <v>0</v>
      </c>
      <c r="T43" s="51">
        <f t="shared" si="15"/>
        <v>0</v>
      </c>
      <c r="U43" s="50">
        <f t="shared" si="16"/>
        <v>0</v>
      </c>
      <c r="V43" s="50"/>
      <c r="W43" s="50">
        <f t="shared" si="17"/>
        <v>0</v>
      </c>
    </row>
    <row r="44" spans="1:23" s="53" customFormat="1" ht="97.5" customHeight="1" hidden="1">
      <c r="A44" s="419" t="s">
        <v>507</v>
      </c>
      <c r="B44" s="419" t="s">
        <v>60</v>
      </c>
      <c r="C44" s="419" t="s">
        <v>508</v>
      </c>
      <c r="D44" s="91" t="s">
        <v>445</v>
      </c>
      <c r="E44" s="452">
        <f aca="true" t="shared" si="20" ref="E44:E60">F44+I44</f>
        <v>0</v>
      </c>
      <c r="F44" s="447"/>
      <c r="G44" s="447"/>
      <c r="H44" s="447"/>
      <c r="I44" s="447"/>
      <c r="J44" s="447"/>
      <c r="K44" s="447"/>
      <c r="L44" s="447"/>
      <c r="M44" s="447"/>
      <c r="N44" s="447"/>
      <c r="O44" s="447"/>
      <c r="P44" s="447"/>
      <c r="Q44" s="447"/>
      <c r="R44" s="447">
        <f aca="true" t="shared" si="21" ref="R44:R60">+J44+E44</f>
        <v>0</v>
      </c>
      <c r="S44" s="114">
        <f t="shared" si="14"/>
        <v>0</v>
      </c>
      <c r="T44" s="51">
        <f t="shared" si="15"/>
        <v>0</v>
      </c>
      <c r="U44" s="50">
        <f t="shared" si="16"/>
        <v>0</v>
      </c>
      <c r="V44" s="50"/>
      <c r="W44" s="50">
        <f t="shared" si="17"/>
        <v>0</v>
      </c>
    </row>
    <row r="45" spans="1:23" s="117" customFormat="1" ht="66.75" customHeight="1" hidden="1">
      <c r="A45" s="417" t="s">
        <v>623</v>
      </c>
      <c r="B45" s="417" t="s">
        <v>463</v>
      </c>
      <c r="C45" s="417" t="s">
        <v>573</v>
      </c>
      <c r="D45" s="89" t="s">
        <v>446</v>
      </c>
      <c r="E45" s="452">
        <f t="shared" si="20"/>
        <v>0</v>
      </c>
      <c r="F45" s="452"/>
      <c r="G45" s="452"/>
      <c r="H45" s="452"/>
      <c r="I45" s="452"/>
      <c r="J45" s="452">
        <f>+K45+O45</f>
        <v>0</v>
      </c>
      <c r="K45" s="452"/>
      <c r="L45" s="452"/>
      <c r="M45" s="452"/>
      <c r="N45" s="452"/>
      <c r="O45" s="452"/>
      <c r="P45" s="452"/>
      <c r="Q45" s="452"/>
      <c r="R45" s="452">
        <f t="shared" si="21"/>
        <v>0</v>
      </c>
      <c r="S45" s="114">
        <f t="shared" si="14"/>
        <v>0</v>
      </c>
      <c r="T45" s="18">
        <f t="shared" si="15"/>
        <v>0</v>
      </c>
      <c r="U45" s="37">
        <f t="shared" si="16"/>
        <v>0</v>
      </c>
      <c r="V45" s="37"/>
      <c r="W45" s="37">
        <f t="shared" si="17"/>
        <v>0</v>
      </c>
    </row>
    <row r="46" spans="1:23" s="53" customFormat="1" ht="37.5" customHeight="1" hidden="1">
      <c r="A46" s="419" t="s">
        <v>625</v>
      </c>
      <c r="B46" s="419" t="s">
        <v>93</v>
      </c>
      <c r="C46" s="419" t="s">
        <v>692</v>
      </c>
      <c r="D46" s="91" t="s">
        <v>447</v>
      </c>
      <c r="E46" s="447">
        <f t="shared" si="20"/>
        <v>0</v>
      </c>
      <c r="F46" s="447"/>
      <c r="G46" s="447"/>
      <c r="H46" s="447"/>
      <c r="I46" s="447"/>
      <c r="J46" s="453">
        <f>+K46+O46</f>
        <v>0</v>
      </c>
      <c r="K46" s="447"/>
      <c r="L46" s="447"/>
      <c r="M46" s="447"/>
      <c r="N46" s="447"/>
      <c r="O46" s="447"/>
      <c r="P46" s="447"/>
      <c r="Q46" s="447"/>
      <c r="R46" s="447">
        <f t="shared" si="21"/>
        <v>0</v>
      </c>
      <c r="S46" s="114">
        <f t="shared" si="14"/>
        <v>0</v>
      </c>
      <c r="T46" s="51">
        <f t="shared" si="15"/>
        <v>0</v>
      </c>
      <c r="U46" s="50">
        <f t="shared" si="16"/>
        <v>0</v>
      </c>
      <c r="V46" s="50"/>
      <c r="W46" s="50">
        <f t="shared" si="17"/>
        <v>0</v>
      </c>
    </row>
    <row r="47" spans="1:23" s="53" customFormat="1" ht="16.5" hidden="1">
      <c r="A47" s="419"/>
      <c r="B47" s="419"/>
      <c r="C47" s="419"/>
      <c r="D47" s="89"/>
      <c r="E47" s="447">
        <f t="shared" si="20"/>
        <v>0</v>
      </c>
      <c r="F47" s="447"/>
      <c r="G47" s="447"/>
      <c r="H47" s="447"/>
      <c r="I47" s="447"/>
      <c r="J47" s="447">
        <f>+K47+O47</f>
        <v>0</v>
      </c>
      <c r="K47" s="447"/>
      <c r="L47" s="447"/>
      <c r="M47" s="447"/>
      <c r="N47" s="447"/>
      <c r="O47" s="447"/>
      <c r="P47" s="447"/>
      <c r="Q47" s="447"/>
      <c r="R47" s="447">
        <f t="shared" si="21"/>
        <v>0</v>
      </c>
      <c r="S47" s="114">
        <f t="shared" si="14"/>
        <v>0</v>
      </c>
      <c r="T47" s="51">
        <f t="shared" si="15"/>
        <v>0</v>
      </c>
      <c r="U47" s="50">
        <f t="shared" si="16"/>
        <v>0</v>
      </c>
      <c r="V47" s="50"/>
      <c r="W47" s="50">
        <f t="shared" si="17"/>
        <v>0</v>
      </c>
    </row>
    <row r="48" spans="1:23" s="53" customFormat="1" ht="16.5" hidden="1">
      <c r="A48" s="419"/>
      <c r="B48" s="419"/>
      <c r="C48" s="419"/>
      <c r="E48" s="447">
        <f t="shared" si="20"/>
        <v>0</v>
      </c>
      <c r="F48" s="447"/>
      <c r="G48" s="447"/>
      <c r="H48" s="447"/>
      <c r="I48" s="447"/>
      <c r="J48" s="447">
        <f>+K48+O48</f>
        <v>0</v>
      </c>
      <c r="K48" s="447"/>
      <c r="L48" s="447"/>
      <c r="M48" s="447"/>
      <c r="N48" s="447"/>
      <c r="O48" s="447"/>
      <c r="P48" s="447"/>
      <c r="Q48" s="447"/>
      <c r="R48" s="447">
        <f t="shared" si="21"/>
        <v>0</v>
      </c>
      <c r="S48" s="114">
        <f t="shared" si="14"/>
        <v>0</v>
      </c>
      <c r="T48" s="51">
        <f t="shared" si="15"/>
        <v>0</v>
      </c>
      <c r="U48" s="50">
        <f t="shared" si="16"/>
        <v>0</v>
      </c>
      <c r="V48" s="50"/>
      <c r="W48" s="50">
        <f t="shared" si="17"/>
        <v>0</v>
      </c>
    </row>
    <row r="49" spans="1:23" s="53" customFormat="1" ht="16.5" hidden="1">
      <c r="A49" s="419"/>
      <c r="B49" s="419"/>
      <c r="C49" s="419"/>
      <c r="D49" s="89"/>
      <c r="E49" s="447">
        <f t="shared" si="20"/>
        <v>0</v>
      </c>
      <c r="F49" s="447"/>
      <c r="G49" s="447"/>
      <c r="H49" s="447"/>
      <c r="I49" s="447"/>
      <c r="J49" s="447"/>
      <c r="K49" s="447"/>
      <c r="L49" s="447"/>
      <c r="M49" s="447"/>
      <c r="N49" s="447"/>
      <c r="O49" s="447"/>
      <c r="P49" s="447"/>
      <c r="Q49" s="447"/>
      <c r="R49" s="447">
        <f t="shared" si="21"/>
        <v>0</v>
      </c>
      <c r="S49" s="114">
        <f t="shared" si="14"/>
        <v>0</v>
      </c>
      <c r="T49" s="51">
        <f t="shared" si="15"/>
        <v>0</v>
      </c>
      <c r="U49" s="50">
        <f t="shared" si="16"/>
        <v>0</v>
      </c>
      <c r="V49" s="50"/>
      <c r="W49" s="50">
        <f t="shared" si="17"/>
        <v>0</v>
      </c>
    </row>
    <row r="50" spans="1:23" s="53" customFormat="1" ht="16.5" hidden="1">
      <c r="A50" s="419"/>
      <c r="B50" s="419"/>
      <c r="C50" s="419"/>
      <c r="D50" s="89"/>
      <c r="E50" s="447">
        <f t="shared" si="20"/>
        <v>0</v>
      </c>
      <c r="F50" s="447"/>
      <c r="G50" s="447"/>
      <c r="H50" s="447"/>
      <c r="I50" s="447"/>
      <c r="J50" s="447"/>
      <c r="K50" s="447"/>
      <c r="L50" s="447"/>
      <c r="M50" s="447"/>
      <c r="N50" s="447"/>
      <c r="O50" s="447"/>
      <c r="P50" s="447"/>
      <c r="Q50" s="447"/>
      <c r="R50" s="447">
        <f t="shared" si="21"/>
        <v>0</v>
      </c>
      <c r="S50" s="114">
        <f t="shared" si="14"/>
        <v>0</v>
      </c>
      <c r="T50" s="51">
        <f t="shared" si="15"/>
        <v>0</v>
      </c>
      <c r="U50" s="50">
        <f t="shared" si="16"/>
        <v>0</v>
      </c>
      <c r="V50" s="50"/>
      <c r="W50" s="50">
        <f t="shared" si="17"/>
        <v>0</v>
      </c>
    </row>
    <row r="51" spans="1:23" s="53" customFormat="1" ht="16.5" hidden="1">
      <c r="A51" s="419"/>
      <c r="B51" s="419"/>
      <c r="C51" s="419"/>
      <c r="D51" s="89"/>
      <c r="E51" s="447">
        <f t="shared" si="20"/>
        <v>0</v>
      </c>
      <c r="F51" s="447"/>
      <c r="G51" s="447"/>
      <c r="H51" s="447"/>
      <c r="I51" s="447"/>
      <c r="J51" s="447"/>
      <c r="K51" s="447"/>
      <c r="L51" s="447"/>
      <c r="M51" s="447"/>
      <c r="N51" s="447"/>
      <c r="O51" s="447"/>
      <c r="P51" s="447"/>
      <c r="Q51" s="447"/>
      <c r="R51" s="447">
        <f t="shared" si="21"/>
        <v>0</v>
      </c>
      <c r="S51" s="114">
        <f t="shared" si="14"/>
        <v>0</v>
      </c>
      <c r="T51" s="51">
        <f t="shared" si="15"/>
        <v>0</v>
      </c>
      <c r="U51" s="50">
        <f t="shared" si="16"/>
        <v>0</v>
      </c>
      <c r="V51" s="50"/>
      <c r="W51" s="50">
        <f t="shared" si="17"/>
        <v>0</v>
      </c>
    </row>
    <row r="52" spans="1:23" s="117" customFormat="1" ht="31.5" hidden="1">
      <c r="A52" s="417" t="s">
        <v>625</v>
      </c>
      <c r="B52" s="417" t="s">
        <v>93</v>
      </c>
      <c r="C52" s="417" t="s">
        <v>692</v>
      </c>
      <c r="D52" s="7" t="s">
        <v>718</v>
      </c>
      <c r="E52" s="450">
        <f t="shared" si="20"/>
        <v>0</v>
      </c>
      <c r="F52" s="450"/>
      <c r="G52" s="450"/>
      <c r="H52" s="450"/>
      <c r="I52" s="450"/>
      <c r="J52" s="450">
        <f aca="true" t="shared" si="22" ref="J52:J60">+K52+O52</f>
        <v>0</v>
      </c>
      <c r="K52" s="450"/>
      <c r="L52" s="450"/>
      <c r="M52" s="450"/>
      <c r="N52" s="450"/>
      <c r="O52" s="450"/>
      <c r="P52" s="450"/>
      <c r="Q52" s="450"/>
      <c r="R52" s="450">
        <f t="shared" si="21"/>
        <v>0</v>
      </c>
      <c r="S52" s="114">
        <f t="shared" si="14"/>
        <v>0</v>
      </c>
      <c r="T52" s="18">
        <f t="shared" si="15"/>
        <v>0</v>
      </c>
      <c r="U52" s="37">
        <f t="shared" si="16"/>
        <v>0</v>
      </c>
      <c r="V52" s="37"/>
      <c r="W52" s="37">
        <f t="shared" si="17"/>
        <v>0</v>
      </c>
    </row>
    <row r="53" spans="1:23" s="53" customFormat="1" ht="31.5" hidden="1">
      <c r="A53" s="419" t="s">
        <v>719</v>
      </c>
      <c r="B53" s="419" t="s">
        <v>720</v>
      </c>
      <c r="C53" s="419" t="s">
        <v>692</v>
      </c>
      <c r="D53" s="89" t="s">
        <v>721</v>
      </c>
      <c r="E53" s="447">
        <f t="shared" si="20"/>
        <v>0</v>
      </c>
      <c r="F53" s="447"/>
      <c r="G53" s="447"/>
      <c r="H53" s="447"/>
      <c r="I53" s="447"/>
      <c r="J53" s="447">
        <f t="shared" si="22"/>
        <v>0</v>
      </c>
      <c r="K53" s="447"/>
      <c r="L53" s="447"/>
      <c r="M53" s="447"/>
      <c r="N53" s="447"/>
      <c r="O53" s="447"/>
      <c r="P53" s="447"/>
      <c r="Q53" s="447"/>
      <c r="R53" s="447">
        <f t="shared" si="21"/>
        <v>0</v>
      </c>
      <c r="S53" s="114">
        <f t="shared" si="14"/>
        <v>0</v>
      </c>
      <c r="T53" s="51">
        <f t="shared" si="15"/>
        <v>0</v>
      </c>
      <c r="U53" s="50">
        <f t="shared" si="16"/>
        <v>0</v>
      </c>
      <c r="V53" s="50"/>
      <c r="W53" s="50">
        <f t="shared" si="17"/>
        <v>0</v>
      </c>
    </row>
    <row r="54" spans="1:23" s="57" customFormat="1" ht="41.25" customHeight="1" hidden="1">
      <c r="A54" s="419" t="s">
        <v>722</v>
      </c>
      <c r="B54" s="419" t="s">
        <v>723</v>
      </c>
      <c r="C54" s="419" t="s">
        <v>692</v>
      </c>
      <c r="D54" s="89" t="s">
        <v>137</v>
      </c>
      <c r="E54" s="453">
        <f t="shared" si="20"/>
        <v>0</v>
      </c>
      <c r="F54" s="453"/>
      <c r="G54" s="453"/>
      <c r="H54" s="453"/>
      <c r="I54" s="453"/>
      <c r="J54" s="453">
        <f t="shared" si="22"/>
        <v>0</v>
      </c>
      <c r="K54" s="453"/>
      <c r="L54" s="453"/>
      <c r="M54" s="453"/>
      <c r="N54" s="453"/>
      <c r="O54" s="453"/>
      <c r="P54" s="453"/>
      <c r="Q54" s="453"/>
      <c r="R54" s="453">
        <f t="shared" si="21"/>
        <v>0</v>
      </c>
      <c r="S54" s="114">
        <f t="shared" si="14"/>
        <v>0</v>
      </c>
      <c r="T54" s="51"/>
      <c r="U54" s="50">
        <f t="shared" si="16"/>
        <v>0</v>
      </c>
      <c r="V54" s="50"/>
      <c r="W54" s="50">
        <f t="shared" si="17"/>
        <v>0</v>
      </c>
    </row>
    <row r="55" spans="1:23" s="55" customFormat="1" ht="33.75" customHeight="1" hidden="1">
      <c r="A55" s="419" t="s">
        <v>384</v>
      </c>
      <c r="B55" s="420">
        <v>4030</v>
      </c>
      <c r="C55" s="421" t="s">
        <v>54</v>
      </c>
      <c r="D55" s="91" t="s">
        <v>730</v>
      </c>
      <c r="E55" s="454">
        <f t="shared" si="20"/>
        <v>0</v>
      </c>
      <c r="F55" s="447"/>
      <c r="G55" s="447"/>
      <c r="H55" s="447"/>
      <c r="I55" s="454"/>
      <c r="J55" s="453">
        <f t="shared" si="22"/>
        <v>0</v>
      </c>
      <c r="K55" s="454"/>
      <c r="L55" s="454"/>
      <c r="M55" s="454"/>
      <c r="N55" s="454"/>
      <c r="O55" s="447"/>
      <c r="P55" s="447"/>
      <c r="Q55" s="454"/>
      <c r="R55" s="447">
        <f t="shared" si="21"/>
        <v>0</v>
      </c>
      <c r="S55" s="114">
        <f t="shared" si="14"/>
        <v>0</v>
      </c>
      <c r="T55" s="51">
        <f>S55-R55</f>
        <v>0</v>
      </c>
      <c r="U55" s="50">
        <f t="shared" si="16"/>
        <v>0</v>
      </c>
      <c r="V55" s="50"/>
      <c r="W55" s="50">
        <f t="shared" si="17"/>
        <v>0</v>
      </c>
    </row>
    <row r="56" spans="1:23" s="55" customFormat="1" ht="65.25" customHeight="1" hidden="1">
      <c r="A56" s="419" t="s">
        <v>385</v>
      </c>
      <c r="B56" s="419" t="s">
        <v>386</v>
      </c>
      <c r="C56" s="419" t="s">
        <v>295</v>
      </c>
      <c r="D56" s="89" t="s">
        <v>296</v>
      </c>
      <c r="E56" s="454">
        <f t="shared" si="20"/>
        <v>0</v>
      </c>
      <c r="F56" s="447"/>
      <c r="G56" s="447"/>
      <c r="H56" s="447"/>
      <c r="I56" s="454"/>
      <c r="J56" s="453">
        <f t="shared" si="22"/>
        <v>0</v>
      </c>
      <c r="K56" s="455"/>
      <c r="L56" s="455"/>
      <c r="M56" s="454"/>
      <c r="N56" s="454"/>
      <c r="O56" s="454"/>
      <c r="P56" s="454"/>
      <c r="Q56" s="454"/>
      <c r="R56" s="454">
        <f t="shared" si="21"/>
        <v>0</v>
      </c>
      <c r="S56" s="114">
        <f t="shared" si="14"/>
        <v>0</v>
      </c>
      <c r="T56" s="51">
        <f>S56-R56</f>
        <v>0</v>
      </c>
      <c r="U56" s="50">
        <f t="shared" si="16"/>
        <v>0</v>
      </c>
      <c r="V56" s="50"/>
      <c r="W56" s="50">
        <f t="shared" si="17"/>
        <v>0</v>
      </c>
    </row>
    <row r="57" spans="1:23" s="38" customFormat="1" ht="49.5" customHeight="1" hidden="1">
      <c r="A57" s="417" t="s">
        <v>387</v>
      </c>
      <c r="B57" s="417" t="s">
        <v>422</v>
      </c>
      <c r="C57" s="417" t="s">
        <v>632</v>
      </c>
      <c r="D57" s="7" t="s">
        <v>423</v>
      </c>
      <c r="E57" s="456">
        <f t="shared" si="20"/>
        <v>0</v>
      </c>
      <c r="F57" s="450"/>
      <c r="G57" s="450"/>
      <c r="H57" s="450"/>
      <c r="I57" s="450"/>
      <c r="J57" s="452">
        <f t="shared" si="22"/>
        <v>0</v>
      </c>
      <c r="K57" s="457"/>
      <c r="L57" s="457"/>
      <c r="M57" s="458"/>
      <c r="N57" s="458"/>
      <c r="O57" s="450"/>
      <c r="P57" s="450"/>
      <c r="Q57" s="450"/>
      <c r="R57" s="456">
        <f t="shared" si="21"/>
        <v>0</v>
      </c>
      <c r="S57" s="114">
        <f t="shared" si="14"/>
        <v>0</v>
      </c>
      <c r="T57" s="36">
        <f>S57-R57</f>
        <v>0</v>
      </c>
      <c r="U57" s="37">
        <f t="shared" si="16"/>
        <v>0</v>
      </c>
      <c r="V57" s="37"/>
      <c r="W57" s="37">
        <f t="shared" si="17"/>
        <v>0</v>
      </c>
    </row>
    <row r="58" spans="1:23" s="53" customFormat="1" ht="32.25" customHeight="1" hidden="1">
      <c r="A58" s="419" t="s">
        <v>388</v>
      </c>
      <c r="B58" s="398">
        <v>4082</v>
      </c>
      <c r="C58" s="419" t="s">
        <v>632</v>
      </c>
      <c r="D58" s="118" t="s">
        <v>0</v>
      </c>
      <c r="E58" s="447">
        <f t="shared" si="20"/>
        <v>0</v>
      </c>
      <c r="F58" s="447"/>
      <c r="G58" s="447"/>
      <c r="H58" s="447"/>
      <c r="I58" s="447"/>
      <c r="J58" s="453">
        <f t="shared" si="22"/>
        <v>0</v>
      </c>
      <c r="K58" s="459"/>
      <c r="L58" s="459"/>
      <c r="M58" s="460"/>
      <c r="N58" s="460"/>
      <c r="O58" s="447"/>
      <c r="P58" s="460"/>
      <c r="Q58" s="460"/>
      <c r="R58" s="447">
        <f t="shared" si="21"/>
        <v>0</v>
      </c>
      <c r="S58" s="114">
        <f t="shared" si="14"/>
        <v>0</v>
      </c>
      <c r="T58" s="51">
        <f>S58-R58</f>
        <v>0</v>
      </c>
      <c r="U58" s="50">
        <f t="shared" si="16"/>
        <v>0</v>
      </c>
      <c r="V58" s="50"/>
      <c r="W58" s="50">
        <f t="shared" si="17"/>
        <v>0</v>
      </c>
    </row>
    <row r="59" spans="1:23" s="38" customFormat="1" ht="20.25" customHeight="1" hidden="1">
      <c r="A59" s="417" t="s">
        <v>389</v>
      </c>
      <c r="B59" s="422">
        <v>5011</v>
      </c>
      <c r="C59" s="417" t="s">
        <v>694</v>
      </c>
      <c r="D59" s="8" t="s">
        <v>569</v>
      </c>
      <c r="E59" s="450">
        <f t="shared" si="20"/>
        <v>0</v>
      </c>
      <c r="F59" s="450"/>
      <c r="G59" s="450"/>
      <c r="H59" s="450"/>
      <c r="I59" s="450"/>
      <c r="J59" s="452">
        <f t="shared" si="22"/>
        <v>0</v>
      </c>
      <c r="K59" s="457"/>
      <c r="L59" s="457"/>
      <c r="M59" s="458"/>
      <c r="N59" s="458"/>
      <c r="O59" s="450"/>
      <c r="P59" s="458"/>
      <c r="Q59" s="458"/>
      <c r="R59" s="450">
        <f t="shared" si="21"/>
        <v>0</v>
      </c>
      <c r="S59" s="114">
        <f t="shared" si="14"/>
        <v>0</v>
      </c>
      <c r="T59" s="36"/>
      <c r="U59" s="37">
        <f t="shared" si="16"/>
        <v>0</v>
      </c>
      <c r="V59" s="37"/>
      <c r="W59" s="37">
        <f t="shared" si="17"/>
        <v>0</v>
      </c>
    </row>
    <row r="60" spans="1:23" s="38" customFormat="1" ht="15.75" customHeight="1" hidden="1">
      <c r="A60" s="417" t="s">
        <v>390</v>
      </c>
      <c r="B60" s="417" t="s">
        <v>175</v>
      </c>
      <c r="C60" s="417" t="s">
        <v>694</v>
      </c>
      <c r="D60" s="6" t="s">
        <v>391</v>
      </c>
      <c r="E60" s="450">
        <f t="shared" si="20"/>
        <v>0</v>
      </c>
      <c r="F60" s="450"/>
      <c r="G60" s="450"/>
      <c r="H60" s="450"/>
      <c r="I60" s="450"/>
      <c r="J60" s="452">
        <f t="shared" si="22"/>
        <v>0</v>
      </c>
      <c r="K60" s="457"/>
      <c r="L60" s="457"/>
      <c r="M60" s="458"/>
      <c r="N60" s="458"/>
      <c r="O60" s="450"/>
      <c r="P60" s="458"/>
      <c r="Q60" s="458"/>
      <c r="R60" s="450">
        <f t="shared" si="21"/>
        <v>0</v>
      </c>
      <c r="S60" s="114">
        <f t="shared" si="14"/>
        <v>0</v>
      </c>
      <c r="T60" s="36">
        <f>S60-R60</f>
        <v>0</v>
      </c>
      <c r="U60" s="37">
        <f t="shared" si="16"/>
        <v>0</v>
      </c>
      <c r="V60" s="37"/>
      <c r="W60" s="37">
        <f t="shared" si="17"/>
        <v>0</v>
      </c>
    </row>
    <row r="61" spans="1:23" s="59" customFormat="1" ht="53.25" customHeight="1" hidden="1">
      <c r="A61" s="423" t="s">
        <v>140</v>
      </c>
      <c r="B61" s="423"/>
      <c r="C61" s="423"/>
      <c r="D61" s="116" t="s">
        <v>457</v>
      </c>
      <c r="E61" s="265">
        <f aca="true" t="shared" si="23" ref="E61:K61">+E64+E66+E67+E68+E70+E71+E72+E74+E75+E76+E80+E79+E77+E81+E78+E73+E69+E82+E83+E84+E85+E65</f>
        <v>0</v>
      </c>
      <c r="F61" s="265">
        <f t="shared" si="23"/>
        <v>0</v>
      </c>
      <c r="G61" s="265">
        <f t="shared" si="23"/>
        <v>0</v>
      </c>
      <c r="H61" s="265">
        <f t="shared" si="23"/>
        <v>0</v>
      </c>
      <c r="I61" s="265">
        <f t="shared" si="23"/>
        <v>0</v>
      </c>
      <c r="J61" s="265">
        <f t="shared" si="23"/>
        <v>0</v>
      </c>
      <c r="K61" s="265">
        <f t="shared" si="23"/>
        <v>0</v>
      </c>
      <c r="L61" s="265"/>
      <c r="M61" s="265">
        <f aca="true" t="shared" si="24" ref="M61:R61">+M64+M66+M67+M68+M70+M71+M72+M74+M75+M76+M80+M79+M77+M81+M78+M73+M69+M82+M83+M84+M85+M65</f>
        <v>0</v>
      </c>
      <c r="N61" s="265">
        <f t="shared" si="24"/>
        <v>0</v>
      </c>
      <c r="O61" s="265">
        <f t="shared" si="24"/>
        <v>0</v>
      </c>
      <c r="P61" s="265">
        <f t="shared" si="24"/>
        <v>0</v>
      </c>
      <c r="Q61" s="265">
        <f t="shared" si="24"/>
        <v>0</v>
      </c>
      <c r="R61" s="265">
        <f t="shared" si="24"/>
        <v>0</v>
      </c>
      <c r="S61" s="114">
        <f t="shared" si="14"/>
        <v>0</v>
      </c>
      <c r="T61" s="58">
        <f>S61-R61</f>
        <v>0</v>
      </c>
      <c r="U61" s="50">
        <f t="shared" si="16"/>
        <v>0</v>
      </c>
      <c r="V61" s="50"/>
      <c r="W61" s="50">
        <f t="shared" si="17"/>
        <v>0</v>
      </c>
    </row>
    <row r="62" spans="1:24" s="59" customFormat="1" ht="49.5" customHeight="1" hidden="1">
      <c r="A62" s="423" t="s">
        <v>141</v>
      </c>
      <c r="B62" s="423"/>
      <c r="C62" s="423"/>
      <c r="D62" s="116" t="s">
        <v>457</v>
      </c>
      <c r="E62" s="265">
        <f aca="true" t="shared" si="25" ref="E62:K62">SUM(E64:E85)</f>
        <v>0</v>
      </c>
      <c r="F62" s="265">
        <f t="shared" si="25"/>
        <v>0</v>
      </c>
      <c r="G62" s="265">
        <f t="shared" si="25"/>
        <v>0</v>
      </c>
      <c r="H62" s="265">
        <f t="shared" si="25"/>
        <v>0</v>
      </c>
      <c r="I62" s="265">
        <f t="shared" si="25"/>
        <v>0</v>
      </c>
      <c r="J62" s="265">
        <f t="shared" si="25"/>
        <v>0</v>
      </c>
      <c r="K62" s="265">
        <f t="shared" si="25"/>
        <v>0</v>
      </c>
      <c r="L62" s="265"/>
      <c r="M62" s="265">
        <f aca="true" t="shared" si="26" ref="M62:R62">SUM(M64:M85)</f>
        <v>0</v>
      </c>
      <c r="N62" s="265">
        <f t="shared" si="26"/>
        <v>0</v>
      </c>
      <c r="O62" s="265">
        <f t="shared" si="26"/>
        <v>0</v>
      </c>
      <c r="P62" s="265">
        <f t="shared" si="26"/>
        <v>0</v>
      </c>
      <c r="Q62" s="265">
        <f t="shared" si="26"/>
        <v>0</v>
      </c>
      <c r="R62" s="265">
        <f t="shared" si="26"/>
        <v>0</v>
      </c>
      <c r="S62" s="114">
        <f t="shared" si="14"/>
        <v>0</v>
      </c>
      <c r="T62" s="58">
        <f>S62-R62</f>
        <v>0</v>
      </c>
      <c r="U62" s="50">
        <f t="shared" si="16"/>
        <v>0</v>
      </c>
      <c r="V62" s="50"/>
      <c r="W62" s="50">
        <f t="shared" si="17"/>
        <v>0</v>
      </c>
      <c r="X62" s="58"/>
    </row>
    <row r="63" spans="1:24" s="59" customFormat="1" ht="24.75" customHeight="1" hidden="1">
      <c r="A63" s="423"/>
      <c r="B63" s="423"/>
      <c r="C63" s="423"/>
      <c r="D63" s="116"/>
      <c r="E63" s="265">
        <f aca="true" t="shared" si="27" ref="E63:K63">E62-E64-E65-E66-E81</f>
        <v>0</v>
      </c>
      <c r="F63" s="265">
        <f t="shared" si="27"/>
        <v>0</v>
      </c>
      <c r="G63" s="265">
        <f t="shared" si="27"/>
        <v>0</v>
      </c>
      <c r="H63" s="265">
        <f t="shared" si="27"/>
        <v>0</v>
      </c>
      <c r="I63" s="265">
        <f t="shared" si="27"/>
        <v>0</v>
      </c>
      <c r="J63" s="265">
        <f t="shared" si="27"/>
        <v>0</v>
      </c>
      <c r="K63" s="265">
        <f t="shared" si="27"/>
        <v>0</v>
      </c>
      <c r="L63" s="265"/>
      <c r="M63" s="265">
        <f aca="true" t="shared" si="28" ref="M63:R63">M62-M64-M65-M66-M81</f>
        <v>0</v>
      </c>
      <c r="N63" s="265">
        <f t="shared" si="28"/>
        <v>0</v>
      </c>
      <c r="O63" s="265">
        <f t="shared" si="28"/>
        <v>0</v>
      </c>
      <c r="P63" s="265">
        <f t="shared" si="28"/>
        <v>0</v>
      </c>
      <c r="Q63" s="265">
        <f t="shared" si="28"/>
        <v>0</v>
      </c>
      <c r="R63" s="265">
        <f t="shared" si="28"/>
        <v>0</v>
      </c>
      <c r="S63" s="114">
        <f t="shared" si="14"/>
        <v>0</v>
      </c>
      <c r="T63" s="58"/>
      <c r="U63" s="50">
        <f t="shared" si="16"/>
        <v>0</v>
      </c>
      <c r="V63" s="50"/>
      <c r="W63" s="50">
        <f t="shared" si="17"/>
        <v>0</v>
      </c>
      <c r="X63" s="58"/>
    </row>
    <row r="64" spans="1:23" ht="78" customHeight="1" hidden="1">
      <c r="A64" s="419" t="s">
        <v>458</v>
      </c>
      <c r="B64" s="419" t="s">
        <v>459</v>
      </c>
      <c r="C64" s="419" t="s">
        <v>460</v>
      </c>
      <c r="D64" s="91" t="s">
        <v>461</v>
      </c>
      <c r="E64" s="447">
        <f aca="true" t="shared" si="29" ref="E64:E85">F64+I64</f>
        <v>0</v>
      </c>
      <c r="F64" s="447"/>
      <c r="G64" s="447"/>
      <c r="H64" s="447"/>
      <c r="I64" s="447"/>
      <c r="J64" s="447">
        <f aca="true" t="shared" si="30" ref="J64:J85">+K64+O64</f>
        <v>0</v>
      </c>
      <c r="K64" s="447"/>
      <c r="L64" s="447"/>
      <c r="M64" s="447"/>
      <c r="N64" s="447"/>
      <c r="O64" s="447"/>
      <c r="P64" s="447"/>
      <c r="Q64" s="447"/>
      <c r="R64" s="447">
        <f aca="true" t="shared" si="31" ref="R64:R85">+J64+E64</f>
        <v>0</v>
      </c>
      <c r="S64" s="114">
        <f t="shared" si="14"/>
        <v>0</v>
      </c>
      <c r="T64" s="58">
        <f>S64-R64</f>
        <v>0</v>
      </c>
      <c r="U64" s="50">
        <f t="shared" si="16"/>
        <v>0</v>
      </c>
      <c r="V64" s="50"/>
      <c r="W64" s="50">
        <f t="shared" si="17"/>
        <v>0</v>
      </c>
    </row>
    <row r="65" spans="1:23" ht="18.75" customHeight="1" hidden="1">
      <c r="A65" s="419" t="s">
        <v>401</v>
      </c>
      <c r="B65" s="419" t="s">
        <v>402</v>
      </c>
      <c r="C65" s="419" t="s">
        <v>53</v>
      </c>
      <c r="D65" s="91" t="s">
        <v>626</v>
      </c>
      <c r="E65" s="447">
        <f t="shared" si="29"/>
        <v>0</v>
      </c>
      <c r="F65" s="447"/>
      <c r="G65" s="447"/>
      <c r="H65" s="447"/>
      <c r="I65" s="447"/>
      <c r="J65" s="447">
        <f t="shared" si="30"/>
        <v>0</v>
      </c>
      <c r="K65" s="447"/>
      <c r="L65" s="447"/>
      <c r="M65" s="447"/>
      <c r="N65" s="447"/>
      <c r="O65" s="447"/>
      <c r="P65" s="447"/>
      <c r="Q65" s="447"/>
      <c r="R65" s="447">
        <f t="shared" si="31"/>
        <v>0</v>
      </c>
      <c r="S65" s="114">
        <f t="shared" si="14"/>
        <v>0</v>
      </c>
      <c r="T65" s="58">
        <f>S65-R65</f>
        <v>0</v>
      </c>
      <c r="U65" s="50">
        <f t="shared" si="16"/>
        <v>0</v>
      </c>
      <c r="V65" s="50"/>
      <c r="W65" s="50">
        <f t="shared" si="17"/>
        <v>0</v>
      </c>
    </row>
    <row r="66" spans="1:23" ht="14.25" customHeight="1" hidden="1">
      <c r="A66" s="419"/>
      <c r="B66" s="419"/>
      <c r="C66" s="419"/>
      <c r="D66" s="89"/>
      <c r="E66" s="447">
        <f t="shared" si="29"/>
        <v>0</v>
      </c>
      <c r="F66" s="447"/>
      <c r="G66" s="447"/>
      <c r="H66" s="447"/>
      <c r="I66" s="447"/>
      <c r="J66" s="447">
        <f t="shared" si="30"/>
        <v>0</v>
      </c>
      <c r="K66" s="447"/>
      <c r="L66" s="447"/>
      <c r="M66" s="447"/>
      <c r="N66" s="447"/>
      <c r="O66" s="447"/>
      <c r="P66" s="447"/>
      <c r="Q66" s="447"/>
      <c r="R66" s="447">
        <f t="shared" si="31"/>
        <v>0</v>
      </c>
      <c r="S66" s="114">
        <f t="shared" si="14"/>
        <v>0</v>
      </c>
      <c r="T66" s="58">
        <f>S66-R66</f>
        <v>0</v>
      </c>
      <c r="U66" s="50">
        <f t="shared" si="16"/>
        <v>0</v>
      </c>
      <c r="V66" s="50"/>
      <c r="W66" s="50">
        <f t="shared" si="17"/>
        <v>0</v>
      </c>
    </row>
    <row r="67" spans="1:23" ht="20.25" customHeight="1" hidden="1">
      <c r="A67" s="419"/>
      <c r="B67" s="419"/>
      <c r="C67" s="419"/>
      <c r="D67" s="89"/>
      <c r="E67" s="447">
        <f t="shared" si="29"/>
        <v>0</v>
      </c>
      <c r="F67" s="447"/>
      <c r="G67" s="447"/>
      <c r="H67" s="447"/>
      <c r="I67" s="447"/>
      <c r="J67" s="447">
        <f t="shared" si="30"/>
        <v>0</v>
      </c>
      <c r="K67" s="447"/>
      <c r="L67" s="447"/>
      <c r="M67" s="447"/>
      <c r="N67" s="447"/>
      <c r="O67" s="447"/>
      <c r="P67" s="447"/>
      <c r="Q67" s="447"/>
      <c r="R67" s="447">
        <f t="shared" si="31"/>
        <v>0</v>
      </c>
      <c r="S67" s="114">
        <f t="shared" si="14"/>
        <v>0</v>
      </c>
      <c r="T67" s="58"/>
      <c r="U67" s="50">
        <f t="shared" si="16"/>
        <v>0</v>
      </c>
      <c r="V67" s="50"/>
      <c r="W67" s="50">
        <f t="shared" si="17"/>
        <v>0</v>
      </c>
    </row>
    <row r="68" spans="1:23" ht="15" customHeight="1" hidden="1">
      <c r="A68" s="419"/>
      <c r="B68" s="419"/>
      <c r="C68" s="419"/>
      <c r="D68" s="89"/>
      <c r="E68" s="447">
        <f t="shared" si="29"/>
        <v>0</v>
      </c>
      <c r="F68" s="447"/>
      <c r="G68" s="447"/>
      <c r="H68" s="447"/>
      <c r="I68" s="447"/>
      <c r="J68" s="447">
        <f t="shared" si="30"/>
        <v>0</v>
      </c>
      <c r="K68" s="447"/>
      <c r="L68" s="447"/>
      <c r="M68" s="447"/>
      <c r="N68" s="447"/>
      <c r="O68" s="447"/>
      <c r="P68" s="447"/>
      <c r="Q68" s="447"/>
      <c r="R68" s="447">
        <f t="shared" si="31"/>
        <v>0</v>
      </c>
      <c r="S68" s="114">
        <f t="shared" si="14"/>
        <v>0</v>
      </c>
      <c r="T68" s="58">
        <f aca="true" t="shared" si="32" ref="T68:T87">S68-R68</f>
        <v>0</v>
      </c>
      <c r="U68" s="50">
        <f t="shared" si="16"/>
        <v>0</v>
      </c>
      <c r="V68" s="50"/>
      <c r="W68" s="50">
        <f t="shared" si="17"/>
        <v>0</v>
      </c>
    </row>
    <row r="69" spans="1:23" ht="27.75" customHeight="1" hidden="1">
      <c r="A69" s="419"/>
      <c r="B69" s="419"/>
      <c r="C69" s="419"/>
      <c r="D69" s="89"/>
      <c r="E69" s="447">
        <f t="shared" si="29"/>
        <v>0</v>
      </c>
      <c r="F69" s="447"/>
      <c r="G69" s="447"/>
      <c r="H69" s="447"/>
      <c r="I69" s="447"/>
      <c r="J69" s="447">
        <f t="shared" si="30"/>
        <v>0</v>
      </c>
      <c r="K69" s="447"/>
      <c r="L69" s="447"/>
      <c r="M69" s="447"/>
      <c r="N69" s="447"/>
      <c r="O69" s="447"/>
      <c r="P69" s="447"/>
      <c r="Q69" s="447"/>
      <c r="R69" s="447">
        <f t="shared" si="31"/>
        <v>0</v>
      </c>
      <c r="S69" s="114">
        <f t="shared" si="14"/>
        <v>0</v>
      </c>
      <c r="T69" s="58">
        <f t="shared" si="32"/>
        <v>0</v>
      </c>
      <c r="U69" s="50">
        <f t="shared" si="16"/>
        <v>0</v>
      </c>
      <c r="V69" s="50"/>
      <c r="W69" s="50">
        <f t="shared" si="17"/>
        <v>0</v>
      </c>
    </row>
    <row r="70" spans="1:23" ht="12.75" customHeight="1" hidden="1">
      <c r="A70" s="419"/>
      <c r="B70" s="419"/>
      <c r="C70" s="419"/>
      <c r="D70" s="89"/>
      <c r="E70" s="447">
        <f t="shared" si="29"/>
        <v>0</v>
      </c>
      <c r="F70" s="447"/>
      <c r="G70" s="447"/>
      <c r="H70" s="447"/>
      <c r="I70" s="447"/>
      <c r="J70" s="447">
        <f t="shared" si="30"/>
        <v>0</v>
      </c>
      <c r="K70" s="447"/>
      <c r="L70" s="447"/>
      <c r="M70" s="447"/>
      <c r="N70" s="447"/>
      <c r="O70" s="447"/>
      <c r="P70" s="447"/>
      <c r="Q70" s="447"/>
      <c r="R70" s="447">
        <f t="shared" si="31"/>
        <v>0</v>
      </c>
      <c r="S70" s="114">
        <f t="shared" si="14"/>
        <v>0</v>
      </c>
      <c r="T70" s="58">
        <f t="shared" si="32"/>
        <v>0</v>
      </c>
      <c r="U70" s="50">
        <f t="shared" si="16"/>
        <v>0</v>
      </c>
      <c r="V70" s="50"/>
      <c r="W70" s="50">
        <f t="shared" si="17"/>
        <v>0</v>
      </c>
    </row>
    <row r="71" spans="1:23" ht="18.75" customHeight="1" hidden="1">
      <c r="A71" s="419"/>
      <c r="B71" s="419"/>
      <c r="C71" s="419"/>
      <c r="D71" s="89"/>
      <c r="E71" s="447">
        <f t="shared" si="29"/>
        <v>0</v>
      </c>
      <c r="F71" s="447"/>
      <c r="G71" s="447"/>
      <c r="H71" s="447"/>
      <c r="I71" s="447"/>
      <c r="J71" s="447">
        <f t="shared" si="30"/>
        <v>0</v>
      </c>
      <c r="K71" s="447"/>
      <c r="L71" s="447"/>
      <c r="M71" s="447"/>
      <c r="N71" s="447"/>
      <c r="O71" s="447"/>
      <c r="P71" s="447"/>
      <c r="Q71" s="447"/>
      <c r="R71" s="447">
        <f t="shared" si="31"/>
        <v>0</v>
      </c>
      <c r="S71" s="114">
        <f t="shared" si="14"/>
        <v>0</v>
      </c>
      <c r="T71" s="58">
        <f t="shared" si="32"/>
        <v>0</v>
      </c>
      <c r="U71" s="50">
        <f t="shared" si="16"/>
        <v>0</v>
      </c>
      <c r="V71" s="50"/>
      <c r="W71" s="50">
        <f t="shared" si="17"/>
        <v>0</v>
      </c>
    </row>
    <row r="72" spans="1:23" ht="11.25" customHeight="1" hidden="1">
      <c r="A72" s="419"/>
      <c r="B72" s="419"/>
      <c r="C72" s="419"/>
      <c r="D72" s="89"/>
      <c r="E72" s="447">
        <f t="shared" si="29"/>
        <v>0</v>
      </c>
      <c r="F72" s="447"/>
      <c r="G72" s="447"/>
      <c r="H72" s="447"/>
      <c r="I72" s="447"/>
      <c r="J72" s="447">
        <f t="shared" si="30"/>
        <v>0</v>
      </c>
      <c r="K72" s="447"/>
      <c r="L72" s="447"/>
      <c r="M72" s="447"/>
      <c r="N72" s="447"/>
      <c r="O72" s="447"/>
      <c r="P72" s="447"/>
      <c r="Q72" s="447"/>
      <c r="R72" s="447">
        <f t="shared" si="31"/>
        <v>0</v>
      </c>
      <c r="S72" s="114">
        <f t="shared" si="14"/>
        <v>0</v>
      </c>
      <c r="T72" s="58">
        <f t="shared" si="32"/>
        <v>0</v>
      </c>
      <c r="U72" s="50">
        <f t="shared" si="16"/>
        <v>0</v>
      </c>
      <c r="V72" s="50"/>
      <c r="W72" s="50">
        <f t="shared" si="17"/>
        <v>0</v>
      </c>
    </row>
    <row r="73" spans="1:23" ht="20.25" customHeight="1" hidden="1">
      <c r="A73" s="419"/>
      <c r="B73" s="419"/>
      <c r="C73" s="419"/>
      <c r="D73" s="89"/>
      <c r="E73" s="447">
        <f t="shared" si="29"/>
        <v>0</v>
      </c>
      <c r="F73" s="447"/>
      <c r="G73" s="447"/>
      <c r="H73" s="447"/>
      <c r="I73" s="447"/>
      <c r="J73" s="447">
        <f t="shared" si="30"/>
        <v>0</v>
      </c>
      <c r="K73" s="447"/>
      <c r="L73" s="447"/>
      <c r="M73" s="447"/>
      <c r="N73" s="447"/>
      <c r="O73" s="447"/>
      <c r="P73" s="447"/>
      <c r="Q73" s="447"/>
      <c r="R73" s="447">
        <f t="shared" si="31"/>
        <v>0</v>
      </c>
      <c r="S73" s="114">
        <f t="shared" si="14"/>
        <v>0</v>
      </c>
      <c r="T73" s="58">
        <f t="shared" si="32"/>
        <v>0</v>
      </c>
      <c r="U73" s="50">
        <f t="shared" si="16"/>
        <v>0</v>
      </c>
      <c r="V73" s="50"/>
      <c r="W73" s="50">
        <f t="shared" si="17"/>
        <v>0</v>
      </c>
    </row>
    <row r="74" spans="1:23" ht="11.25" customHeight="1" hidden="1">
      <c r="A74" s="419"/>
      <c r="B74" s="419"/>
      <c r="C74" s="419"/>
      <c r="D74" s="89"/>
      <c r="E74" s="447">
        <f t="shared" si="29"/>
        <v>0</v>
      </c>
      <c r="F74" s="447"/>
      <c r="G74" s="447"/>
      <c r="H74" s="447"/>
      <c r="I74" s="447"/>
      <c r="J74" s="447">
        <f t="shared" si="30"/>
        <v>0</v>
      </c>
      <c r="K74" s="447"/>
      <c r="L74" s="447"/>
      <c r="M74" s="447"/>
      <c r="N74" s="447"/>
      <c r="O74" s="447"/>
      <c r="P74" s="447"/>
      <c r="Q74" s="447"/>
      <c r="R74" s="447">
        <f t="shared" si="31"/>
        <v>0</v>
      </c>
      <c r="S74" s="114">
        <f aca="true" t="shared" si="33" ref="S74:S103">+E74+J74</f>
        <v>0</v>
      </c>
      <c r="T74" s="58">
        <f t="shared" si="32"/>
        <v>0</v>
      </c>
      <c r="U74" s="50">
        <f aca="true" t="shared" si="34" ref="U74:U98">Q74-P74</f>
        <v>0</v>
      </c>
      <c r="V74" s="50"/>
      <c r="W74" s="50">
        <f aca="true" t="shared" si="35" ref="W74:W98">P74-O74</f>
        <v>0</v>
      </c>
    </row>
    <row r="75" spans="1:23" ht="12.75" customHeight="1" hidden="1">
      <c r="A75" s="419"/>
      <c r="B75" s="419"/>
      <c r="C75" s="419"/>
      <c r="D75" s="89"/>
      <c r="E75" s="447">
        <f t="shared" si="29"/>
        <v>0</v>
      </c>
      <c r="F75" s="447"/>
      <c r="G75" s="447"/>
      <c r="H75" s="447"/>
      <c r="I75" s="447"/>
      <c r="J75" s="447">
        <f t="shared" si="30"/>
        <v>0</v>
      </c>
      <c r="K75" s="447"/>
      <c r="L75" s="447"/>
      <c r="M75" s="447"/>
      <c r="N75" s="447"/>
      <c r="O75" s="447"/>
      <c r="P75" s="447"/>
      <c r="Q75" s="447"/>
      <c r="R75" s="447">
        <f t="shared" si="31"/>
        <v>0</v>
      </c>
      <c r="S75" s="114">
        <f t="shared" si="33"/>
        <v>0</v>
      </c>
      <c r="T75" s="58">
        <f t="shared" si="32"/>
        <v>0</v>
      </c>
      <c r="U75" s="50">
        <f t="shared" si="34"/>
        <v>0</v>
      </c>
      <c r="V75" s="50"/>
      <c r="W75" s="50">
        <f t="shared" si="35"/>
        <v>0</v>
      </c>
    </row>
    <row r="76" spans="1:23" ht="12.75" customHeight="1" hidden="1">
      <c r="A76" s="419"/>
      <c r="B76" s="419"/>
      <c r="C76" s="419"/>
      <c r="D76" s="89"/>
      <c r="E76" s="447">
        <f t="shared" si="29"/>
        <v>0</v>
      </c>
      <c r="F76" s="447"/>
      <c r="G76" s="447"/>
      <c r="H76" s="447"/>
      <c r="I76" s="447"/>
      <c r="J76" s="447">
        <f t="shared" si="30"/>
        <v>0</v>
      </c>
      <c r="K76" s="447"/>
      <c r="L76" s="447"/>
      <c r="M76" s="447"/>
      <c r="N76" s="447"/>
      <c r="O76" s="447"/>
      <c r="P76" s="447"/>
      <c r="Q76" s="447"/>
      <c r="R76" s="447">
        <f t="shared" si="31"/>
        <v>0</v>
      </c>
      <c r="S76" s="114">
        <f t="shared" si="33"/>
        <v>0</v>
      </c>
      <c r="T76" s="58">
        <f t="shared" si="32"/>
        <v>0</v>
      </c>
      <c r="U76" s="50">
        <f t="shared" si="34"/>
        <v>0</v>
      </c>
      <c r="V76" s="50"/>
      <c r="W76" s="50">
        <f t="shared" si="35"/>
        <v>0</v>
      </c>
    </row>
    <row r="77" spans="1:23" s="60" customFormat="1" ht="35.25" customHeight="1" hidden="1">
      <c r="A77" s="424"/>
      <c r="B77" s="424"/>
      <c r="C77" s="425"/>
      <c r="D77" s="92"/>
      <c r="E77" s="461">
        <f t="shared" si="29"/>
        <v>0</v>
      </c>
      <c r="F77" s="454"/>
      <c r="G77" s="454"/>
      <c r="H77" s="454"/>
      <c r="I77" s="454"/>
      <c r="J77" s="454">
        <f t="shared" si="30"/>
        <v>0</v>
      </c>
      <c r="K77" s="462"/>
      <c r="L77" s="462"/>
      <c r="M77" s="462"/>
      <c r="N77" s="462"/>
      <c r="O77" s="454"/>
      <c r="P77" s="462"/>
      <c r="Q77" s="462"/>
      <c r="R77" s="454">
        <f t="shared" si="31"/>
        <v>0</v>
      </c>
      <c r="S77" s="114">
        <f t="shared" si="33"/>
        <v>0</v>
      </c>
      <c r="T77" s="58">
        <f t="shared" si="32"/>
        <v>0</v>
      </c>
      <c r="U77" s="50">
        <f t="shared" si="34"/>
        <v>0</v>
      </c>
      <c r="V77" s="50"/>
      <c r="W77" s="50">
        <f t="shared" si="35"/>
        <v>0</v>
      </c>
    </row>
    <row r="78" spans="1:23" s="22" customFormat="1" ht="14.25" customHeight="1" hidden="1">
      <c r="A78" s="426" t="s">
        <v>145</v>
      </c>
      <c r="B78" s="426" t="s">
        <v>724</v>
      </c>
      <c r="C78" s="427" t="s">
        <v>53</v>
      </c>
      <c r="D78" s="24" t="s">
        <v>725</v>
      </c>
      <c r="E78" s="463">
        <f t="shared" si="29"/>
        <v>0</v>
      </c>
      <c r="F78" s="456"/>
      <c r="G78" s="456"/>
      <c r="H78" s="456"/>
      <c r="I78" s="456"/>
      <c r="J78" s="456">
        <f t="shared" si="30"/>
        <v>0</v>
      </c>
      <c r="K78" s="464"/>
      <c r="L78" s="464"/>
      <c r="M78" s="464"/>
      <c r="N78" s="464"/>
      <c r="O78" s="456"/>
      <c r="P78" s="464"/>
      <c r="Q78" s="464"/>
      <c r="R78" s="456">
        <f t="shared" si="31"/>
        <v>0</v>
      </c>
      <c r="S78" s="114">
        <f t="shared" si="33"/>
        <v>0</v>
      </c>
      <c r="T78" s="18">
        <f t="shared" si="32"/>
        <v>0</v>
      </c>
      <c r="U78" s="37">
        <f t="shared" si="34"/>
        <v>0</v>
      </c>
      <c r="V78" s="37"/>
      <c r="W78" s="37">
        <f t="shared" si="35"/>
        <v>0</v>
      </c>
    </row>
    <row r="79" spans="1:23" s="60" customFormat="1" ht="14.25" customHeight="1" hidden="1">
      <c r="A79" s="424"/>
      <c r="B79" s="424"/>
      <c r="C79" s="425"/>
      <c r="D79" s="92"/>
      <c r="E79" s="461">
        <f t="shared" si="29"/>
        <v>0</v>
      </c>
      <c r="F79" s="454"/>
      <c r="G79" s="454"/>
      <c r="H79" s="454"/>
      <c r="I79" s="454"/>
      <c r="J79" s="454">
        <f t="shared" si="30"/>
        <v>0</v>
      </c>
      <c r="K79" s="462"/>
      <c r="L79" s="462"/>
      <c r="M79" s="462"/>
      <c r="N79" s="462"/>
      <c r="O79" s="454"/>
      <c r="P79" s="462"/>
      <c r="Q79" s="462"/>
      <c r="R79" s="454">
        <f t="shared" si="31"/>
        <v>0</v>
      </c>
      <c r="S79" s="114">
        <f t="shared" si="33"/>
        <v>0</v>
      </c>
      <c r="T79" s="58">
        <f t="shared" si="32"/>
        <v>0</v>
      </c>
      <c r="U79" s="50">
        <f t="shared" si="34"/>
        <v>0</v>
      </c>
      <c r="V79" s="50"/>
      <c r="W79" s="50">
        <f t="shared" si="35"/>
        <v>0</v>
      </c>
    </row>
    <row r="80" spans="1:23" s="60" customFormat="1" ht="36.75" customHeight="1" hidden="1">
      <c r="A80" s="419" t="s">
        <v>726</v>
      </c>
      <c r="B80" s="419" t="s">
        <v>727</v>
      </c>
      <c r="C80" s="419" t="s">
        <v>53</v>
      </c>
      <c r="D80" s="92" t="s">
        <v>728</v>
      </c>
      <c r="E80" s="447">
        <f t="shared" si="29"/>
        <v>0</v>
      </c>
      <c r="F80" s="447"/>
      <c r="G80" s="447"/>
      <c r="H80" s="454"/>
      <c r="I80" s="454"/>
      <c r="J80" s="454">
        <f t="shared" si="30"/>
        <v>0</v>
      </c>
      <c r="K80" s="462"/>
      <c r="L80" s="462"/>
      <c r="M80" s="462"/>
      <c r="N80" s="462"/>
      <c r="O80" s="454"/>
      <c r="P80" s="462"/>
      <c r="Q80" s="462"/>
      <c r="R80" s="454">
        <f t="shared" si="31"/>
        <v>0</v>
      </c>
      <c r="S80" s="114">
        <f t="shared" si="33"/>
        <v>0</v>
      </c>
      <c r="T80" s="58">
        <f t="shared" si="32"/>
        <v>0</v>
      </c>
      <c r="U80" s="50">
        <f t="shared" si="34"/>
        <v>0</v>
      </c>
      <c r="V80" s="50"/>
      <c r="W80" s="50">
        <f t="shared" si="35"/>
        <v>0</v>
      </c>
    </row>
    <row r="81" spans="1:23" s="33" customFormat="1" ht="18" customHeight="1" hidden="1">
      <c r="A81" s="417" t="s">
        <v>729</v>
      </c>
      <c r="B81" s="417" t="s">
        <v>631</v>
      </c>
      <c r="C81" s="417" t="s">
        <v>54</v>
      </c>
      <c r="D81" s="7" t="s">
        <v>730</v>
      </c>
      <c r="E81" s="450">
        <f t="shared" si="29"/>
        <v>0</v>
      </c>
      <c r="F81" s="450"/>
      <c r="G81" s="450"/>
      <c r="H81" s="450"/>
      <c r="I81" s="450"/>
      <c r="J81" s="450">
        <f t="shared" si="30"/>
        <v>0</v>
      </c>
      <c r="K81" s="450"/>
      <c r="L81" s="450"/>
      <c r="M81" s="450"/>
      <c r="N81" s="450"/>
      <c r="O81" s="450"/>
      <c r="P81" s="450"/>
      <c r="Q81" s="450"/>
      <c r="R81" s="450">
        <f t="shared" si="31"/>
        <v>0</v>
      </c>
      <c r="S81" s="114">
        <f t="shared" si="33"/>
        <v>0</v>
      </c>
      <c r="T81" s="15">
        <f t="shared" si="32"/>
        <v>0</v>
      </c>
      <c r="U81" s="37">
        <f t="shared" si="34"/>
        <v>0</v>
      </c>
      <c r="V81" s="37"/>
      <c r="W81" s="37">
        <f t="shared" si="35"/>
        <v>0</v>
      </c>
    </row>
    <row r="82" spans="1:23" ht="18" customHeight="1" hidden="1">
      <c r="A82" s="419"/>
      <c r="B82" s="419"/>
      <c r="C82" s="419"/>
      <c r="D82" s="89"/>
      <c r="E82" s="447">
        <f t="shared" si="29"/>
        <v>0</v>
      </c>
      <c r="F82" s="447"/>
      <c r="G82" s="447"/>
      <c r="H82" s="447"/>
      <c r="I82" s="447"/>
      <c r="J82" s="447">
        <f t="shared" si="30"/>
        <v>0</v>
      </c>
      <c r="K82" s="447"/>
      <c r="L82" s="447"/>
      <c r="M82" s="447"/>
      <c r="N82" s="447"/>
      <c r="O82" s="447"/>
      <c r="P82" s="447"/>
      <c r="Q82" s="447"/>
      <c r="R82" s="447">
        <f t="shared" si="31"/>
        <v>0</v>
      </c>
      <c r="S82" s="114">
        <f t="shared" si="33"/>
        <v>0</v>
      </c>
      <c r="T82" s="58">
        <f t="shared" si="32"/>
        <v>0</v>
      </c>
      <c r="U82" s="50">
        <f t="shared" si="34"/>
        <v>0</v>
      </c>
      <c r="V82" s="50"/>
      <c r="W82" s="50">
        <f t="shared" si="35"/>
        <v>0</v>
      </c>
    </row>
    <row r="83" spans="1:23" s="33" customFormat="1" ht="21" customHeight="1" hidden="1">
      <c r="A83" s="417" t="s">
        <v>561</v>
      </c>
      <c r="B83" s="417" t="s">
        <v>562</v>
      </c>
      <c r="C83" s="417" t="s">
        <v>465</v>
      </c>
      <c r="D83" s="7" t="s">
        <v>209</v>
      </c>
      <c r="E83" s="450">
        <f t="shared" si="29"/>
        <v>0</v>
      </c>
      <c r="F83" s="450"/>
      <c r="G83" s="450"/>
      <c r="H83" s="450"/>
      <c r="I83" s="450"/>
      <c r="J83" s="450">
        <f t="shared" si="30"/>
        <v>0</v>
      </c>
      <c r="K83" s="450"/>
      <c r="L83" s="450"/>
      <c r="M83" s="450"/>
      <c r="N83" s="450"/>
      <c r="O83" s="450"/>
      <c r="P83" s="450"/>
      <c r="Q83" s="450"/>
      <c r="R83" s="450">
        <f t="shared" si="31"/>
        <v>0</v>
      </c>
      <c r="S83" s="114">
        <f t="shared" si="33"/>
        <v>0</v>
      </c>
      <c r="T83" s="18">
        <f t="shared" si="32"/>
        <v>0</v>
      </c>
      <c r="U83" s="37">
        <f t="shared" si="34"/>
        <v>0</v>
      </c>
      <c r="V83" s="37"/>
      <c r="W83" s="37">
        <f t="shared" si="35"/>
        <v>0</v>
      </c>
    </row>
    <row r="84" spans="1:23" ht="14.25" customHeight="1" hidden="1">
      <c r="A84" s="419"/>
      <c r="B84" s="419"/>
      <c r="C84" s="419"/>
      <c r="D84" s="89"/>
      <c r="E84" s="447">
        <f t="shared" si="29"/>
        <v>0</v>
      </c>
      <c r="F84" s="447"/>
      <c r="G84" s="447"/>
      <c r="H84" s="447"/>
      <c r="I84" s="447"/>
      <c r="J84" s="447">
        <f t="shared" si="30"/>
        <v>0</v>
      </c>
      <c r="K84" s="447"/>
      <c r="L84" s="447"/>
      <c r="M84" s="447"/>
      <c r="N84" s="447"/>
      <c r="O84" s="447"/>
      <c r="P84" s="447"/>
      <c r="Q84" s="447"/>
      <c r="R84" s="447">
        <f t="shared" si="31"/>
        <v>0</v>
      </c>
      <c r="S84" s="114">
        <f t="shared" si="33"/>
        <v>0</v>
      </c>
      <c r="T84" s="58">
        <f t="shared" si="32"/>
        <v>0</v>
      </c>
      <c r="U84" s="50">
        <f t="shared" si="34"/>
        <v>0</v>
      </c>
      <c r="V84" s="50"/>
      <c r="W84" s="50">
        <f t="shared" si="35"/>
        <v>0</v>
      </c>
    </row>
    <row r="85" spans="1:23" s="119" customFormat="1" ht="15.75" customHeight="1" hidden="1">
      <c r="A85" s="417" t="s">
        <v>210</v>
      </c>
      <c r="B85" s="422">
        <v>9770</v>
      </c>
      <c r="C85" s="417" t="s">
        <v>465</v>
      </c>
      <c r="D85" s="7" t="s">
        <v>211</v>
      </c>
      <c r="E85" s="450">
        <f t="shared" si="29"/>
        <v>0</v>
      </c>
      <c r="F85" s="452"/>
      <c r="G85" s="452"/>
      <c r="H85" s="452"/>
      <c r="I85" s="452"/>
      <c r="J85" s="450">
        <f t="shared" si="30"/>
        <v>0</v>
      </c>
      <c r="K85" s="452"/>
      <c r="L85" s="452"/>
      <c r="M85" s="452"/>
      <c r="N85" s="452"/>
      <c r="O85" s="452"/>
      <c r="P85" s="452"/>
      <c r="Q85" s="452"/>
      <c r="R85" s="450">
        <f t="shared" si="31"/>
        <v>0</v>
      </c>
      <c r="S85" s="114">
        <f t="shared" si="33"/>
        <v>0</v>
      </c>
      <c r="T85" s="18">
        <f t="shared" si="32"/>
        <v>0</v>
      </c>
      <c r="U85" s="37">
        <f t="shared" si="34"/>
        <v>0</v>
      </c>
      <c r="V85" s="37"/>
      <c r="W85" s="37">
        <f t="shared" si="35"/>
        <v>0</v>
      </c>
    </row>
    <row r="86" spans="1:23" s="59" customFormat="1" ht="67.5" customHeight="1" hidden="1">
      <c r="A86" s="423" t="s">
        <v>214</v>
      </c>
      <c r="B86" s="423"/>
      <c r="C86" s="423"/>
      <c r="D86" s="116" t="s">
        <v>627</v>
      </c>
      <c r="E86" s="265">
        <f aca="true" t="shared" si="36" ref="E86:K86">E87</f>
        <v>0</v>
      </c>
      <c r="F86" s="265">
        <f t="shared" si="36"/>
        <v>0</v>
      </c>
      <c r="G86" s="265">
        <f t="shared" si="36"/>
        <v>0</v>
      </c>
      <c r="H86" s="265">
        <f t="shared" si="36"/>
        <v>0</v>
      </c>
      <c r="I86" s="265">
        <f t="shared" si="36"/>
        <v>0</v>
      </c>
      <c r="J86" s="265">
        <f t="shared" si="36"/>
        <v>0</v>
      </c>
      <c r="K86" s="265">
        <f t="shared" si="36"/>
        <v>0</v>
      </c>
      <c r="L86" s="265">
        <f>L113</f>
        <v>0</v>
      </c>
      <c r="M86" s="265">
        <f aca="true" t="shared" si="37" ref="M86:R86">M87</f>
        <v>0</v>
      </c>
      <c r="N86" s="265">
        <f t="shared" si="37"/>
        <v>0</v>
      </c>
      <c r="O86" s="265">
        <f t="shared" si="37"/>
        <v>0</v>
      </c>
      <c r="P86" s="265">
        <f t="shared" si="37"/>
        <v>0</v>
      </c>
      <c r="Q86" s="265">
        <f t="shared" si="37"/>
        <v>0</v>
      </c>
      <c r="R86" s="265">
        <f t="shared" si="37"/>
        <v>0</v>
      </c>
      <c r="S86" s="114">
        <f t="shared" si="33"/>
        <v>0</v>
      </c>
      <c r="T86" s="58">
        <f t="shared" si="32"/>
        <v>0</v>
      </c>
      <c r="U86" s="50">
        <f t="shared" si="34"/>
        <v>0</v>
      </c>
      <c r="V86" s="50"/>
      <c r="W86" s="50">
        <f t="shared" si="35"/>
        <v>0</v>
      </c>
    </row>
    <row r="87" spans="1:23" s="61" customFormat="1" ht="72" customHeight="1" hidden="1">
      <c r="A87" s="423" t="s">
        <v>215</v>
      </c>
      <c r="B87" s="423"/>
      <c r="C87" s="423"/>
      <c r="D87" s="116" t="s">
        <v>627</v>
      </c>
      <c r="E87" s="265">
        <f aca="true" t="shared" si="38" ref="E87:K87">E88+E89+E90+E91+E92+E93+E94+E95+E96+E97+E98+E99+E100+E101+E103+E105+E106+E107+E108+E109+E110+E113+E114+E117+E118+E119+E121+E122+E123+E125+E127+E104+E111+E112+E120+E126+E130+E131</f>
        <v>0</v>
      </c>
      <c r="F87" s="265">
        <f t="shared" si="38"/>
        <v>0</v>
      </c>
      <c r="G87" s="265">
        <f t="shared" si="38"/>
        <v>0</v>
      </c>
      <c r="H87" s="265">
        <f t="shared" si="38"/>
        <v>0</v>
      </c>
      <c r="I87" s="265">
        <f t="shared" si="38"/>
        <v>0</v>
      </c>
      <c r="J87" s="265">
        <f t="shared" si="38"/>
        <v>0</v>
      </c>
      <c r="K87" s="265">
        <f t="shared" si="38"/>
        <v>0</v>
      </c>
      <c r="L87" s="265">
        <f>L113</f>
        <v>0</v>
      </c>
      <c r="M87" s="265">
        <f aca="true" t="shared" si="39" ref="M87:R87">M88+M89+M90+M91+M92+M93+M94+M95+M96+M97+M98+M99+M100+M101+M103+M105+M106+M107+M108+M109+M110+M113+M114+M117+M118+M119+M121+M122+M123+M125+M127+M104+M111+M112+M120+M126+M130+M131</f>
        <v>0</v>
      </c>
      <c r="N87" s="265">
        <f t="shared" si="39"/>
        <v>0</v>
      </c>
      <c r="O87" s="265">
        <f t="shared" si="39"/>
        <v>0</v>
      </c>
      <c r="P87" s="265">
        <f t="shared" si="39"/>
        <v>0</v>
      </c>
      <c r="Q87" s="265">
        <f t="shared" si="39"/>
        <v>0</v>
      </c>
      <c r="R87" s="265">
        <f t="shared" si="39"/>
        <v>0</v>
      </c>
      <c r="S87" s="114">
        <f t="shared" si="33"/>
        <v>0</v>
      </c>
      <c r="T87" s="58">
        <f t="shared" si="32"/>
        <v>0</v>
      </c>
      <c r="U87" s="50">
        <f t="shared" si="34"/>
        <v>0</v>
      </c>
      <c r="V87" s="50"/>
      <c r="W87" s="50">
        <f t="shared" si="35"/>
        <v>0</v>
      </c>
    </row>
    <row r="88" spans="1:23" s="62" customFormat="1" ht="66" customHeight="1" hidden="1">
      <c r="A88" s="428" t="s">
        <v>628</v>
      </c>
      <c r="B88" s="429">
        <v>3011</v>
      </c>
      <c r="C88" s="428" t="s">
        <v>55</v>
      </c>
      <c r="D88" s="94" t="s">
        <v>497</v>
      </c>
      <c r="E88" s="447">
        <f aca="true" t="shared" si="40" ref="E88:E114">F88+I88</f>
        <v>0</v>
      </c>
      <c r="F88" s="447"/>
      <c r="G88" s="465"/>
      <c r="H88" s="465"/>
      <c r="I88" s="447"/>
      <c r="J88" s="447">
        <f>+K88+O88</f>
        <v>0</v>
      </c>
      <c r="K88" s="465"/>
      <c r="L88" s="465"/>
      <c r="M88" s="465"/>
      <c r="N88" s="465"/>
      <c r="O88" s="465"/>
      <c r="P88" s="465"/>
      <c r="Q88" s="465"/>
      <c r="R88" s="447">
        <f aca="true" t="shared" si="41" ref="R88:R105">+J88+E88</f>
        <v>0</v>
      </c>
      <c r="S88" s="114">
        <f t="shared" si="33"/>
        <v>0</v>
      </c>
      <c r="T88" s="58"/>
      <c r="U88" s="50">
        <f t="shared" si="34"/>
        <v>0</v>
      </c>
      <c r="V88" s="50"/>
      <c r="W88" s="50">
        <f t="shared" si="35"/>
        <v>0</v>
      </c>
    </row>
    <row r="89" spans="1:23" s="14" customFormat="1" ht="56.25" customHeight="1" hidden="1">
      <c r="A89" s="428" t="s">
        <v>498</v>
      </c>
      <c r="B89" s="429">
        <v>3012</v>
      </c>
      <c r="C89" s="428" t="s">
        <v>92</v>
      </c>
      <c r="D89" s="104" t="s">
        <v>80</v>
      </c>
      <c r="E89" s="450">
        <f t="shared" si="40"/>
        <v>0</v>
      </c>
      <c r="F89" s="450"/>
      <c r="G89" s="466"/>
      <c r="H89" s="466"/>
      <c r="I89" s="450"/>
      <c r="J89" s="450">
        <f>+K89+O89</f>
        <v>0</v>
      </c>
      <c r="K89" s="466"/>
      <c r="L89" s="466"/>
      <c r="M89" s="466"/>
      <c r="N89" s="466"/>
      <c r="O89" s="466"/>
      <c r="P89" s="466"/>
      <c r="Q89" s="466"/>
      <c r="R89" s="450">
        <f t="shared" si="41"/>
        <v>0</v>
      </c>
      <c r="S89" s="114">
        <f t="shared" si="33"/>
        <v>0</v>
      </c>
      <c r="T89" s="18">
        <f>S89-R89</f>
        <v>0</v>
      </c>
      <c r="U89" s="37">
        <f t="shared" si="34"/>
        <v>0</v>
      </c>
      <c r="V89" s="37"/>
      <c r="W89" s="37">
        <f t="shared" si="35"/>
        <v>0</v>
      </c>
    </row>
    <row r="90" spans="1:23" ht="63" hidden="1">
      <c r="A90" s="428" t="s">
        <v>499</v>
      </c>
      <c r="B90" s="429">
        <v>3021</v>
      </c>
      <c r="C90" s="428" t="s">
        <v>55</v>
      </c>
      <c r="D90" s="94" t="s">
        <v>375</v>
      </c>
      <c r="E90" s="447">
        <f t="shared" si="40"/>
        <v>0</v>
      </c>
      <c r="F90" s="447"/>
      <c r="G90" s="447"/>
      <c r="H90" s="447"/>
      <c r="I90" s="447"/>
      <c r="J90" s="447">
        <f>+K90+O90</f>
        <v>0</v>
      </c>
      <c r="K90" s="460"/>
      <c r="L90" s="460"/>
      <c r="M90" s="460"/>
      <c r="N90" s="460"/>
      <c r="O90" s="447"/>
      <c r="P90" s="460"/>
      <c r="Q90" s="460"/>
      <c r="R90" s="447">
        <f t="shared" si="41"/>
        <v>0</v>
      </c>
      <c r="S90" s="114">
        <f t="shared" si="33"/>
        <v>0</v>
      </c>
      <c r="T90" s="58">
        <f>S90-R90</f>
        <v>0</v>
      </c>
      <c r="U90" s="50">
        <f t="shared" si="34"/>
        <v>0</v>
      </c>
      <c r="V90" s="50"/>
      <c r="W90" s="50">
        <f t="shared" si="35"/>
        <v>0</v>
      </c>
    </row>
    <row r="91" spans="1:23" s="60" customFormat="1" ht="81.75" customHeight="1" hidden="1">
      <c r="A91" s="428" t="s">
        <v>376</v>
      </c>
      <c r="B91" s="429">
        <v>3022</v>
      </c>
      <c r="C91" s="428" t="s">
        <v>92</v>
      </c>
      <c r="D91" s="94" t="s">
        <v>377</v>
      </c>
      <c r="E91" s="447">
        <f t="shared" si="40"/>
        <v>0</v>
      </c>
      <c r="F91" s="447"/>
      <c r="G91" s="454"/>
      <c r="H91" s="454"/>
      <c r="I91" s="454"/>
      <c r="J91" s="454">
        <f>+K91+O91</f>
        <v>0</v>
      </c>
      <c r="K91" s="462"/>
      <c r="L91" s="462"/>
      <c r="M91" s="462"/>
      <c r="N91" s="462"/>
      <c r="O91" s="454"/>
      <c r="P91" s="454"/>
      <c r="Q91" s="454"/>
      <c r="R91" s="454">
        <f t="shared" si="41"/>
        <v>0</v>
      </c>
      <c r="S91" s="114">
        <f t="shared" si="33"/>
        <v>0</v>
      </c>
      <c r="T91" s="58">
        <f>S91-R91</f>
        <v>0</v>
      </c>
      <c r="U91" s="50">
        <f t="shared" si="34"/>
        <v>0</v>
      </c>
      <c r="V91" s="50"/>
      <c r="W91" s="50">
        <f t="shared" si="35"/>
        <v>0</v>
      </c>
    </row>
    <row r="92" spans="1:23" s="60" customFormat="1" ht="49.5" customHeight="1" hidden="1">
      <c r="A92" s="428" t="s">
        <v>378</v>
      </c>
      <c r="B92" s="429">
        <v>3031</v>
      </c>
      <c r="C92" s="428" t="s">
        <v>55</v>
      </c>
      <c r="D92" s="95" t="s">
        <v>379</v>
      </c>
      <c r="E92" s="447">
        <f t="shared" si="40"/>
        <v>0</v>
      </c>
      <c r="F92" s="447"/>
      <c r="G92" s="454"/>
      <c r="H92" s="454"/>
      <c r="I92" s="454"/>
      <c r="J92" s="454"/>
      <c r="K92" s="462"/>
      <c r="L92" s="462"/>
      <c r="M92" s="462"/>
      <c r="N92" s="462"/>
      <c r="O92" s="454"/>
      <c r="P92" s="454"/>
      <c r="Q92" s="454"/>
      <c r="R92" s="454">
        <f t="shared" si="41"/>
        <v>0</v>
      </c>
      <c r="S92" s="114">
        <f t="shared" si="33"/>
        <v>0</v>
      </c>
      <c r="T92" s="58"/>
      <c r="U92" s="50">
        <f t="shared" si="34"/>
        <v>0</v>
      </c>
      <c r="V92" s="50"/>
      <c r="W92" s="50">
        <f t="shared" si="35"/>
        <v>0</v>
      </c>
    </row>
    <row r="93" spans="1:23" s="60" customFormat="1" ht="41.25" customHeight="1" hidden="1">
      <c r="A93" s="428" t="s">
        <v>380</v>
      </c>
      <c r="B93" s="429">
        <v>3032</v>
      </c>
      <c r="C93" s="428" t="s">
        <v>471</v>
      </c>
      <c r="D93" s="95" t="s">
        <v>381</v>
      </c>
      <c r="E93" s="447">
        <f t="shared" si="40"/>
        <v>0</v>
      </c>
      <c r="F93" s="447"/>
      <c r="G93" s="454"/>
      <c r="H93" s="454"/>
      <c r="I93" s="454"/>
      <c r="J93" s="454"/>
      <c r="K93" s="462"/>
      <c r="L93" s="462"/>
      <c r="M93" s="462"/>
      <c r="N93" s="462"/>
      <c r="O93" s="454"/>
      <c r="P93" s="462"/>
      <c r="Q93" s="462"/>
      <c r="R93" s="454">
        <f t="shared" si="41"/>
        <v>0</v>
      </c>
      <c r="S93" s="114">
        <f t="shared" si="33"/>
        <v>0</v>
      </c>
      <c r="T93" s="58">
        <f aca="true" t="shared" si="42" ref="T93:T98">S93-R93</f>
        <v>0</v>
      </c>
      <c r="U93" s="50">
        <f t="shared" si="34"/>
        <v>0</v>
      </c>
      <c r="V93" s="50"/>
      <c r="W93" s="50">
        <f t="shared" si="35"/>
        <v>0</v>
      </c>
    </row>
    <row r="94" spans="1:23" s="60" customFormat="1" ht="47.25" hidden="1">
      <c r="A94" s="428" t="s">
        <v>382</v>
      </c>
      <c r="B94" s="429">
        <v>3033</v>
      </c>
      <c r="C94" s="428" t="s">
        <v>471</v>
      </c>
      <c r="D94" s="94" t="s">
        <v>383</v>
      </c>
      <c r="E94" s="447">
        <f t="shared" si="40"/>
        <v>0</v>
      </c>
      <c r="F94" s="447"/>
      <c r="G94" s="454"/>
      <c r="H94" s="454"/>
      <c r="I94" s="454"/>
      <c r="J94" s="454"/>
      <c r="K94" s="462"/>
      <c r="L94" s="462"/>
      <c r="M94" s="462"/>
      <c r="N94" s="462"/>
      <c r="O94" s="454"/>
      <c r="P94" s="462"/>
      <c r="Q94" s="462"/>
      <c r="R94" s="454">
        <f t="shared" si="41"/>
        <v>0</v>
      </c>
      <c r="S94" s="114">
        <f t="shared" si="33"/>
        <v>0</v>
      </c>
      <c r="T94" s="58">
        <f t="shared" si="42"/>
        <v>0</v>
      </c>
      <c r="U94" s="50">
        <f t="shared" si="34"/>
        <v>0</v>
      </c>
      <c r="V94" s="50"/>
      <c r="W94" s="50">
        <f t="shared" si="35"/>
        <v>0</v>
      </c>
    </row>
    <row r="95" spans="1:23" s="60" customFormat="1" ht="66.75" customHeight="1" hidden="1">
      <c r="A95" s="428" t="s">
        <v>118</v>
      </c>
      <c r="B95" s="429">
        <v>3035</v>
      </c>
      <c r="C95" s="428" t="s">
        <v>471</v>
      </c>
      <c r="D95" s="94" t="s">
        <v>629</v>
      </c>
      <c r="E95" s="447">
        <f t="shared" si="40"/>
        <v>0</v>
      </c>
      <c r="F95" s="447"/>
      <c r="G95" s="454"/>
      <c r="H95" s="454"/>
      <c r="I95" s="454"/>
      <c r="J95" s="454"/>
      <c r="K95" s="454"/>
      <c r="L95" s="454"/>
      <c r="M95" s="454"/>
      <c r="N95" s="454"/>
      <c r="O95" s="454"/>
      <c r="P95" s="454"/>
      <c r="Q95" s="454"/>
      <c r="R95" s="454">
        <f t="shared" si="41"/>
        <v>0</v>
      </c>
      <c r="S95" s="114">
        <f t="shared" si="33"/>
        <v>0</v>
      </c>
      <c r="T95" s="58">
        <f t="shared" si="42"/>
        <v>0</v>
      </c>
      <c r="U95" s="50">
        <f t="shared" si="34"/>
        <v>0</v>
      </c>
      <c r="V95" s="50"/>
      <c r="W95" s="50">
        <f t="shared" si="35"/>
        <v>0</v>
      </c>
    </row>
    <row r="96" spans="1:23" s="60" customFormat="1" ht="24" customHeight="1" hidden="1">
      <c r="A96" s="428" t="s">
        <v>119</v>
      </c>
      <c r="B96" s="429">
        <v>3041</v>
      </c>
      <c r="C96" s="428" t="s">
        <v>469</v>
      </c>
      <c r="D96" s="5" t="s">
        <v>74</v>
      </c>
      <c r="E96" s="447">
        <f t="shared" si="40"/>
        <v>0</v>
      </c>
      <c r="F96" s="447"/>
      <c r="G96" s="454"/>
      <c r="H96" s="454"/>
      <c r="I96" s="454"/>
      <c r="J96" s="454">
        <f aca="true" t="shared" si="43" ref="J96:J102">+K96+O96</f>
        <v>0</v>
      </c>
      <c r="K96" s="462"/>
      <c r="L96" s="462"/>
      <c r="M96" s="462"/>
      <c r="N96" s="462"/>
      <c r="O96" s="454"/>
      <c r="P96" s="462"/>
      <c r="Q96" s="462"/>
      <c r="R96" s="454">
        <f t="shared" si="41"/>
        <v>0</v>
      </c>
      <c r="S96" s="114">
        <f t="shared" si="33"/>
        <v>0</v>
      </c>
      <c r="T96" s="58">
        <f t="shared" si="42"/>
        <v>0</v>
      </c>
      <c r="U96" s="50">
        <f t="shared" si="34"/>
        <v>0</v>
      </c>
      <c r="V96" s="50"/>
      <c r="W96" s="50">
        <f t="shared" si="35"/>
        <v>0</v>
      </c>
    </row>
    <row r="97" spans="1:23" s="60" customFormat="1" ht="30.75" customHeight="1" hidden="1">
      <c r="A97" s="428" t="s">
        <v>75</v>
      </c>
      <c r="B97" s="429">
        <v>3042</v>
      </c>
      <c r="C97" s="428" t="s">
        <v>469</v>
      </c>
      <c r="D97" s="94" t="s">
        <v>76</v>
      </c>
      <c r="E97" s="447">
        <f t="shared" si="40"/>
        <v>0</v>
      </c>
      <c r="F97" s="447"/>
      <c r="G97" s="454"/>
      <c r="H97" s="454"/>
      <c r="I97" s="454"/>
      <c r="J97" s="454">
        <f t="shared" si="43"/>
        <v>0</v>
      </c>
      <c r="K97" s="462"/>
      <c r="L97" s="462"/>
      <c r="M97" s="462"/>
      <c r="N97" s="462"/>
      <c r="O97" s="454"/>
      <c r="P97" s="462"/>
      <c r="Q97" s="462"/>
      <c r="R97" s="454">
        <f t="shared" si="41"/>
        <v>0</v>
      </c>
      <c r="S97" s="114">
        <f t="shared" si="33"/>
        <v>0</v>
      </c>
      <c r="T97" s="58">
        <f t="shared" si="42"/>
        <v>0</v>
      </c>
      <c r="U97" s="50">
        <f t="shared" si="34"/>
        <v>0</v>
      </c>
      <c r="V97" s="50"/>
      <c r="W97" s="50">
        <f t="shared" si="35"/>
        <v>0</v>
      </c>
    </row>
    <row r="98" spans="1:23" s="60" customFormat="1" ht="26.25" customHeight="1" hidden="1">
      <c r="A98" s="428" t="s">
        <v>77</v>
      </c>
      <c r="B98" s="429">
        <v>3043</v>
      </c>
      <c r="C98" s="428" t="s">
        <v>469</v>
      </c>
      <c r="D98" s="94" t="s">
        <v>120</v>
      </c>
      <c r="E98" s="447">
        <f t="shared" si="40"/>
        <v>0</v>
      </c>
      <c r="F98" s="447"/>
      <c r="G98" s="454"/>
      <c r="H98" s="454"/>
      <c r="I98" s="454"/>
      <c r="J98" s="454">
        <f t="shared" si="43"/>
        <v>0</v>
      </c>
      <c r="K98" s="462"/>
      <c r="L98" s="462"/>
      <c r="M98" s="462"/>
      <c r="N98" s="462"/>
      <c r="O98" s="454"/>
      <c r="P98" s="462"/>
      <c r="Q98" s="462"/>
      <c r="R98" s="447">
        <f t="shared" si="41"/>
        <v>0</v>
      </c>
      <c r="S98" s="114">
        <f t="shared" si="33"/>
        <v>0</v>
      </c>
      <c r="T98" s="58">
        <f t="shared" si="42"/>
        <v>0</v>
      </c>
      <c r="U98" s="50">
        <f t="shared" si="34"/>
        <v>0</v>
      </c>
      <c r="V98" s="50"/>
      <c r="W98" s="50">
        <f t="shared" si="35"/>
        <v>0</v>
      </c>
    </row>
    <row r="99" spans="1:23" s="60" customFormat="1" ht="23.25" customHeight="1" hidden="1">
      <c r="A99" s="428" t="s">
        <v>121</v>
      </c>
      <c r="B99" s="429">
        <v>3044</v>
      </c>
      <c r="C99" s="428" t="s">
        <v>469</v>
      </c>
      <c r="D99" s="94" t="s">
        <v>122</v>
      </c>
      <c r="E99" s="447">
        <f t="shared" si="40"/>
        <v>0</v>
      </c>
      <c r="F99" s="447"/>
      <c r="G99" s="454"/>
      <c r="H99" s="454"/>
      <c r="I99" s="454"/>
      <c r="J99" s="454">
        <f t="shared" si="43"/>
        <v>0</v>
      </c>
      <c r="K99" s="462"/>
      <c r="L99" s="462"/>
      <c r="M99" s="462"/>
      <c r="N99" s="462"/>
      <c r="O99" s="454"/>
      <c r="P99" s="462"/>
      <c r="Q99" s="462"/>
      <c r="R99" s="447">
        <f t="shared" si="41"/>
        <v>0</v>
      </c>
      <c r="S99" s="114">
        <f t="shared" si="33"/>
        <v>0</v>
      </c>
      <c r="T99" s="58"/>
      <c r="U99" s="50"/>
      <c r="V99" s="50"/>
      <c r="W99" s="50"/>
    </row>
    <row r="100" spans="1:23" s="14" customFormat="1" ht="30.75" customHeight="1" hidden="1">
      <c r="A100" s="428" t="s">
        <v>696</v>
      </c>
      <c r="B100" s="429">
        <v>3045</v>
      </c>
      <c r="C100" s="428" t="s">
        <v>469</v>
      </c>
      <c r="D100" s="94" t="s">
        <v>69</v>
      </c>
      <c r="E100" s="450">
        <f t="shared" si="40"/>
        <v>0</v>
      </c>
      <c r="F100" s="450"/>
      <c r="G100" s="456"/>
      <c r="H100" s="456"/>
      <c r="I100" s="456"/>
      <c r="J100" s="456">
        <f t="shared" si="43"/>
        <v>0</v>
      </c>
      <c r="K100" s="464"/>
      <c r="L100" s="464"/>
      <c r="M100" s="464"/>
      <c r="N100" s="464"/>
      <c r="O100" s="456"/>
      <c r="P100" s="464"/>
      <c r="Q100" s="464"/>
      <c r="R100" s="450">
        <f t="shared" si="41"/>
        <v>0</v>
      </c>
      <c r="S100" s="114">
        <f t="shared" si="33"/>
        <v>0</v>
      </c>
      <c r="T100" s="18">
        <f>S100-R100</f>
        <v>0</v>
      </c>
      <c r="U100" s="37">
        <f>Q100-P100</f>
        <v>0</v>
      </c>
      <c r="V100" s="37"/>
      <c r="W100" s="37">
        <f>P100-O100</f>
        <v>0</v>
      </c>
    </row>
    <row r="101" spans="1:23" s="60" customFormat="1" ht="36" customHeight="1" hidden="1">
      <c r="A101" s="428" t="s">
        <v>70</v>
      </c>
      <c r="B101" s="429">
        <v>3046</v>
      </c>
      <c r="C101" s="428" t="s">
        <v>469</v>
      </c>
      <c r="D101" s="94" t="s">
        <v>71</v>
      </c>
      <c r="E101" s="447">
        <f t="shared" si="40"/>
        <v>0</v>
      </c>
      <c r="F101" s="447"/>
      <c r="G101" s="454"/>
      <c r="H101" s="454"/>
      <c r="I101" s="454"/>
      <c r="J101" s="454">
        <f t="shared" si="43"/>
        <v>0</v>
      </c>
      <c r="K101" s="462"/>
      <c r="L101" s="462"/>
      <c r="M101" s="462"/>
      <c r="N101" s="462"/>
      <c r="O101" s="454"/>
      <c r="P101" s="462"/>
      <c r="Q101" s="462"/>
      <c r="R101" s="447">
        <f t="shared" si="41"/>
        <v>0</v>
      </c>
      <c r="S101" s="114">
        <f t="shared" si="33"/>
        <v>0</v>
      </c>
      <c r="T101" s="58">
        <f>S101-R101</f>
        <v>0</v>
      </c>
      <c r="U101" s="50">
        <f>Q101-P101</f>
        <v>0</v>
      </c>
      <c r="V101" s="50"/>
      <c r="W101" s="50">
        <f>P101-O101</f>
        <v>0</v>
      </c>
    </row>
    <row r="102" spans="1:23" s="60" customFormat="1" ht="35.25" customHeight="1" hidden="1">
      <c r="A102" s="428"/>
      <c r="B102" s="429"/>
      <c r="C102" s="428"/>
      <c r="D102" s="94"/>
      <c r="E102" s="454">
        <f t="shared" si="40"/>
        <v>0</v>
      </c>
      <c r="F102" s="454"/>
      <c r="G102" s="454"/>
      <c r="H102" s="454"/>
      <c r="I102" s="454"/>
      <c r="J102" s="454">
        <f t="shared" si="43"/>
        <v>0</v>
      </c>
      <c r="K102" s="462"/>
      <c r="L102" s="462"/>
      <c r="M102" s="462"/>
      <c r="N102" s="462"/>
      <c r="O102" s="454"/>
      <c r="P102" s="462"/>
      <c r="Q102" s="462"/>
      <c r="R102" s="454">
        <f t="shared" si="41"/>
        <v>0</v>
      </c>
      <c r="S102" s="114">
        <f t="shared" si="33"/>
        <v>0</v>
      </c>
      <c r="T102" s="58">
        <f>S102-R102</f>
        <v>0</v>
      </c>
      <c r="U102" s="50">
        <f>Q102-P102</f>
        <v>0</v>
      </c>
      <c r="V102" s="50"/>
      <c r="W102" s="50">
        <f>P102-O102</f>
        <v>0</v>
      </c>
    </row>
    <row r="103" spans="1:23" s="60" customFormat="1" ht="35.25" customHeight="1" hidden="1">
      <c r="A103" s="428" t="s">
        <v>72</v>
      </c>
      <c r="B103" s="429">
        <v>3047</v>
      </c>
      <c r="C103" s="428" t="s">
        <v>469</v>
      </c>
      <c r="D103" s="94" t="s">
        <v>73</v>
      </c>
      <c r="E103" s="447">
        <f t="shared" si="40"/>
        <v>0</v>
      </c>
      <c r="F103" s="447"/>
      <c r="G103" s="454"/>
      <c r="H103" s="454"/>
      <c r="I103" s="454"/>
      <c r="J103" s="454">
        <f>K103+O103</f>
        <v>0</v>
      </c>
      <c r="K103" s="462"/>
      <c r="L103" s="462"/>
      <c r="M103" s="462"/>
      <c r="N103" s="462"/>
      <c r="O103" s="454"/>
      <c r="P103" s="462"/>
      <c r="Q103" s="462"/>
      <c r="R103" s="447">
        <f t="shared" si="41"/>
        <v>0</v>
      </c>
      <c r="S103" s="114">
        <f t="shared" si="33"/>
        <v>0</v>
      </c>
      <c r="T103" s="58"/>
      <c r="U103" s="50">
        <f>Q103-P103</f>
        <v>0</v>
      </c>
      <c r="V103" s="50"/>
      <c r="W103" s="50">
        <f>P103-O103</f>
        <v>0</v>
      </c>
    </row>
    <row r="104" spans="1:23" s="60" customFormat="1" ht="33" customHeight="1" hidden="1">
      <c r="A104" s="428" t="s">
        <v>132</v>
      </c>
      <c r="B104" s="429">
        <v>3049</v>
      </c>
      <c r="C104" s="428" t="s">
        <v>469</v>
      </c>
      <c r="D104" s="105" t="s">
        <v>133</v>
      </c>
      <c r="E104" s="447">
        <f t="shared" si="40"/>
        <v>0</v>
      </c>
      <c r="F104" s="447"/>
      <c r="G104" s="454"/>
      <c r="H104" s="454"/>
      <c r="I104" s="454"/>
      <c r="J104" s="454"/>
      <c r="K104" s="462"/>
      <c r="L104" s="462"/>
      <c r="M104" s="462"/>
      <c r="N104" s="462"/>
      <c r="O104" s="454"/>
      <c r="P104" s="462"/>
      <c r="Q104" s="462"/>
      <c r="R104" s="447">
        <f t="shared" si="41"/>
        <v>0</v>
      </c>
      <c r="S104" s="114"/>
      <c r="T104" s="58"/>
      <c r="U104" s="50"/>
      <c r="V104" s="50"/>
      <c r="W104" s="50"/>
    </row>
    <row r="105" spans="1:23" ht="76.5" customHeight="1" hidden="1">
      <c r="A105" s="428" t="s">
        <v>216</v>
      </c>
      <c r="B105" s="429">
        <v>3050</v>
      </c>
      <c r="C105" s="428" t="s">
        <v>471</v>
      </c>
      <c r="D105" s="97" t="s">
        <v>237</v>
      </c>
      <c r="E105" s="453">
        <f t="shared" si="40"/>
        <v>0</v>
      </c>
      <c r="F105" s="447"/>
      <c r="G105" s="447"/>
      <c r="H105" s="447"/>
      <c r="I105" s="447"/>
      <c r="J105" s="447"/>
      <c r="K105" s="460"/>
      <c r="L105" s="460"/>
      <c r="M105" s="460"/>
      <c r="N105" s="460"/>
      <c r="O105" s="447"/>
      <c r="P105" s="460"/>
      <c r="Q105" s="460"/>
      <c r="R105" s="447">
        <f t="shared" si="41"/>
        <v>0</v>
      </c>
      <c r="S105" s="114">
        <f aca="true" t="shared" si="44" ref="S105:S110">+E105+J105</f>
        <v>0</v>
      </c>
      <c r="T105" s="58">
        <f>S105-R105</f>
        <v>0</v>
      </c>
      <c r="U105" s="50">
        <f aca="true" t="shared" si="45" ref="U105:U110">Q105-P105</f>
        <v>0</v>
      </c>
      <c r="V105" s="50"/>
      <c r="W105" s="50">
        <f aca="true" t="shared" si="46" ref="W105:W110">P105-O105</f>
        <v>0</v>
      </c>
    </row>
    <row r="106" spans="1:36" s="25" customFormat="1" ht="29.25" customHeight="1" hidden="1">
      <c r="A106" s="428" t="s">
        <v>238</v>
      </c>
      <c r="B106" s="429">
        <v>3081</v>
      </c>
      <c r="C106" s="428" t="s">
        <v>57</v>
      </c>
      <c r="D106" s="97" t="s">
        <v>239</v>
      </c>
      <c r="E106" s="453">
        <f t="shared" si="40"/>
        <v>0</v>
      </c>
      <c r="F106" s="452"/>
      <c r="G106" s="451"/>
      <c r="H106" s="451"/>
      <c r="I106" s="451"/>
      <c r="J106" s="451">
        <f>+K106+O106</f>
        <v>0</v>
      </c>
      <c r="K106" s="467"/>
      <c r="L106" s="467"/>
      <c r="M106" s="467"/>
      <c r="N106" s="467"/>
      <c r="O106" s="451"/>
      <c r="P106" s="451"/>
      <c r="Q106" s="451"/>
      <c r="R106" s="452">
        <f>J106+E106</f>
        <v>0</v>
      </c>
      <c r="S106" s="114">
        <f t="shared" si="44"/>
        <v>0</v>
      </c>
      <c r="T106" s="18">
        <f>S106-R106</f>
        <v>0</v>
      </c>
      <c r="U106" s="37">
        <f t="shared" si="45"/>
        <v>0</v>
      </c>
      <c r="V106" s="37"/>
      <c r="W106" s="37">
        <f t="shared" si="46"/>
        <v>0</v>
      </c>
      <c r="AJ106" s="41"/>
    </row>
    <row r="107" spans="1:36" s="25" customFormat="1" ht="42" customHeight="1" hidden="1">
      <c r="A107" s="428" t="s">
        <v>279</v>
      </c>
      <c r="B107" s="429">
        <v>3082</v>
      </c>
      <c r="C107" s="428" t="s">
        <v>57</v>
      </c>
      <c r="D107" s="97" t="s">
        <v>81</v>
      </c>
      <c r="E107" s="453">
        <f t="shared" si="40"/>
        <v>0</v>
      </c>
      <c r="F107" s="452"/>
      <c r="G107" s="451"/>
      <c r="H107" s="451"/>
      <c r="I107" s="451"/>
      <c r="J107" s="451">
        <f>K107+O107</f>
        <v>0</v>
      </c>
      <c r="K107" s="467"/>
      <c r="L107" s="467"/>
      <c r="M107" s="467"/>
      <c r="N107" s="467"/>
      <c r="O107" s="451"/>
      <c r="P107" s="451"/>
      <c r="Q107" s="451"/>
      <c r="R107" s="452">
        <f>J107+E107</f>
        <v>0</v>
      </c>
      <c r="S107" s="114">
        <f t="shared" si="44"/>
        <v>0</v>
      </c>
      <c r="T107" s="18"/>
      <c r="U107" s="37">
        <f t="shared" si="45"/>
        <v>0</v>
      </c>
      <c r="V107" s="37"/>
      <c r="W107" s="37">
        <f t="shared" si="46"/>
        <v>0</v>
      </c>
      <c r="AJ107" s="41"/>
    </row>
    <row r="108" spans="1:23" ht="33" customHeight="1" hidden="1">
      <c r="A108" s="428" t="s">
        <v>280</v>
      </c>
      <c r="B108" s="429">
        <v>3083</v>
      </c>
      <c r="C108" s="428" t="s">
        <v>57</v>
      </c>
      <c r="D108" s="97" t="s">
        <v>281</v>
      </c>
      <c r="E108" s="453">
        <f t="shared" si="40"/>
        <v>0</v>
      </c>
      <c r="F108" s="447"/>
      <c r="G108" s="447"/>
      <c r="H108" s="447"/>
      <c r="I108" s="447"/>
      <c r="J108" s="453">
        <f>+K108+O108</f>
        <v>0</v>
      </c>
      <c r="K108" s="460"/>
      <c r="L108" s="460"/>
      <c r="M108" s="460"/>
      <c r="N108" s="460"/>
      <c r="O108" s="447"/>
      <c r="P108" s="460"/>
      <c r="Q108" s="460"/>
      <c r="R108" s="447">
        <f aca="true" t="shared" si="47" ref="R108:R114">+J108+E108</f>
        <v>0</v>
      </c>
      <c r="S108" s="114">
        <f t="shared" si="44"/>
        <v>0</v>
      </c>
      <c r="T108" s="58">
        <f>S108-R108</f>
        <v>0</v>
      </c>
      <c r="U108" s="50">
        <f t="shared" si="45"/>
        <v>0</v>
      </c>
      <c r="V108" s="50"/>
      <c r="W108" s="50">
        <f t="shared" si="46"/>
        <v>0</v>
      </c>
    </row>
    <row r="109" spans="1:23" ht="45" customHeight="1" hidden="1">
      <c r="A109" s="428" t="s">
        <v>282</v>
      </c>
      <c r="B109" s="429">
        <v>3084</v>
      </c>
      <c r="C109" s="428" t="s">
        <v>57</v>
      </c>
      <c r="D109" s="97" t="s">
        <v>283</v>
      </c>
      <c r="E109" s="453">
        <f t="shared" si="40"/>
        <v>0</v>
      </c>
      <c r="F109" s="447"/>
      <c r="G109" s="447"/>
      <c r="H109" s="447"/>
      <c r="I109" s="447"/>
      <c r="J109" s="453">
        <f>+K109+O109</f>
        <v>0</v>
      </c>
      <c r="K109" s="460"/>
      <c r="L109" s="460"/>
      <c r="M109" s="460"/>
      <c r="N109" s="460"/>
      <c r="O109" s="447"/>
      <c r="P109" s="460"/>
      <c r="Q109" s="460"/>
      <c r="R109" s="447">
        <f t="shared" si="47"/>
        <v>0</v>
      </c>
      <c r="S109" s="114">
        <f t="shared" si="44"/>
        <v>0</v>
      </c>
      <c r="T109" s="58">
        <f>S109-R109</f>
        <v>0</v>
      </c>
      <c r="U109" s="50">
        <f t="shared" si="45"/>
        <v>0</v>
      </c>
      <c r="V109" s="50"/>
      <c r="W109" s="50">
        <f t="shared" si="46"/>
        <v>0</v>
      </c>
    </row>
    <row r="110" spans="1:23" s="32" customFormat="1" ht="51" customHeight="1" hidden="1">
      <c r="A110" s="428" t="s">
        <v>284</v>
      </c>
      <c r="B110" s="429">
        <v>3085</v>
      </c>
      <c r="C110" s="428" t="s">
        <v>57</v>
      </c>
      <c r="D110" s="97" t="s">
        <v>300</v>
      </c>
      <c r="E110" s="452">
        <f t="shared" si="40"/>
        <v>0</v>
      </c>
      <c r="F110" s="452"/>
      <c r="G110" s="451"/>
      <c r="H110" s="451"/>
      <c r="I110" s="451"/>
      <c r="J110" s="451">
        <f>+K110+O110</f>
        <v>0</v>
      </c>
      <c r="K110" s="451"/>
      <c r="L110" s="451"/>
      <c r="M110" s="451"/>
      <c r="N110" s="451"/>
      <c r="O110" s="451"/>
      <c r="P110" s="451"/>
      <c r="Q110" s="451"/>
      <c r="R110" s="450">
        <f t="shared" si="47"/>
        <v>0</v>
      </c>
      <c r="S110" s="114">
        <f t="shared" si="44"/>
        <v>0</v>
      </c>
      <c r="T110" s="18">
        <f>S110-R110</f>
        <v>0</v>
      </c>
      <c r="U110" s="37">
        <f t="shared" si="45"/>
        <v>0</v>
      </c>
      <c r="V110" s="37"/>
      <c r="W110" s="37">
        <f t="shared" si="46"/>
        <v>0</v>
      </c>
    </row>
    <row r="111" spans="1:23" s="32" customFormat="1" ht="120.75" customHeight="1" hidden="1">
      <c r="A111" s="428" t="s">
        <v>131</v>
      </c>
      <c r="B111" s="429">
        <v>3086</v>
      </c>
      <c r="C111" s="428" t="s">
        <v>469</v>
      </c>
      <c r="D111" s="105" t="s">
        <v>520</v>
      </c>
      <c r="E111" s="452">
        <f t="shared" si="40"/>
        <v>0</v>
      </c>
      <c r="F111" s="452"/>
      <c r="G111" s="451"/>
      <c r="H111" s="451"/>
      <c r="I111" s="451"/>
      <c r="J111" s="451"/>
      <c r="K111" s="451"/>
      <c r="L111" s="451"/>
      <c r="M111" s="451"/>
      <c r="N111" s="451"/>
      <c r="O111" s="451"/>
      <c r="P111" s="451"/>
      <c r="Q111" s="451"/>
      <c r="R111" s="447">
        <f t="shared" si="47"/>
        <v>0</v>
      </c>
      <c r="S111" s="114"/>
      <c r="T111" s="18"/>
      <c r="U111" s="37"/>
      <c r="V111" s="37"/>
      <c r="W111" s="37"/>
    </row>
    <row r="112" spans="1:23" s="32" customFormat="1" ht="48.75" customHeight="1" hidden="1">
      <c r="A112" s="428" t="s">
        <v>674</v>
      </c>
      <c r="B112" s="429">
        <v>3087</v>
      </c>
      <c r="C112" s="428"/>
      <c r="D112" s="104" t="s">
        <v>675</v>
      </c>
      <c r="E112" s="452">
        <f t="shared" si="40"/>
        <v>0</v>
      </c>
      <c r="F112" s="452"/>
      <c r="G112" s="451"/>
      <c r="H112" s="451"/>
      <c r="I112" s="451"/>
      <c r="J112" s="451"/>
      <c r="K112" s="451"/>
      <c r="L112" s="451"/>
      <c r="M112" s="451"/>
      <c r="N112" s="451"/>
      <c r="O112" s="451"/>
      <c r="P112" s="451"/>
      <c r="Q112" s="451"/>
      <c r="R112" s="447">
        <f t="shared" si="47"/>
        <v>0</v>
      </c>
      <c r="S112" s="114"/>
      <c r="T112" s="18"/>
      <c r="U112" s="37"/>
      <c r="V112" s="37"/>
      <c r="W112" s="37"/>
    </row>
    <row r="113" spans="1:23" s="32" customFormat="1" ht="101.25" customHeight="1" hidden="1">
      <c r="A113" s="428" t="s">
        <v>301</v>
      </c>
      <c r="B113" s="429">
        <v>3104</v>
      </c>
      <c r="C113" s="428" t="s">
        <v>60</v>
      </c>
      <c r="D113" s="97" t="s">
        <v>364</v>
      </c>
      <c r="E113" s="452">
        <f t="shared" si="40"/>
        <v>0</v>
      </c>
      <c r="F113" s="452"/>
      <c r="G113" s="452"/>
      <c r="H113" s="452"/>
      <c r="I113" s="452"/>
      <c r="J113" s="452"/>
      <c r="K113" s="452"/>
      <c r="L113" s="452"/>
      <c r="M113" s="452"/>
      <c r="N113" s="452"/>
      <c r="O113" s="452"/>
      <c r="P113" s="452"/>
      <c r="Q113" s="452"/>
      <c r="R113" s="450">
        <f t="shared" si="47"/>
        <v>0</v>
      </c>
      <c r="S113" s="114"/>
      <c r="T113" s="18"/>
      <c r="U113" s="37"/>
      <c r="V113" s="37"/>
      <c r="W113" s="37"/>
    </row>
    <row r="114" spans="1:23" s="32" customFormat="1" ht="57" customHeight="1" hidden="1">
      <c r="A114" s="428" t="s">
        <v>430</v>
      </c>
      <c r="B114" s="429">
        <v>3121</v>
      </c>
      <c r="C114" s="428" t="s">
        <v>469</v>
      </c>
      <c r="D114" s="91" t="s">
        <v>297</v>
      </c>
      <c r="E114" s="447">
        <f t="shared" si="40"/>
        <v>0</v>
      </c>
      <c r="F114" s="452"/>
      <c r="G114" s="452"/>
      <c r="H114" s="452"/>
      <c r="I114" s="451"/>
      <c r="J114" s="451"/>
      <c r="K114" s="451"/>
      <c r="L114" s="451"/>
      <c r="M114" s="451"/>
      <c r="N114" s="451"/>
      <c r="O114" s="451"/>
      <c r="P114" s="451"/>
      <c r="Q114" s="451"/>
      <c r="R114" s="450">
        <f t="shared" si="47"/>
        <v>0</v>
      </c>
      <c r="S114" s="114"/>
      <c r="T114" s="18"/>
      <c r="U114" s="37"/>
      <c r="V114" s="37"/>
      <c r="W114" s="37"/>
    </row>
    <row r="115" spans="1:23" s="32" customFormat="1" ht="66.75" customHeight="1" hidden="1">
      <c r="A115" s="429"/>
      <c r="B115" s="429"/>
      <c r="C115" s="428"/>
      <c r="D115" s="91"/>
      <c r="E115" s="451"/>
      <c r="F115" s="468"/>
      <c r="G115" s="468"/>
      <c r="H115" s="468"/>
      <c r="I115" s="468"/>
      <c r="J115" s="451"/>
      <c r="K115" s="469"/>
      <c r="L115" s="469"/>
      <c r="M115" s="468"/>
      <c r="N115" s="468"/>
      <c r="O115" s="468"/>
      <c r="P115" s="468"/>
      <c r="Q115" s="468"/>
      <c r="R115" s="450"/>
      <c r="S115" s="114"/>
      <c r="T115" s="18"/>
      <c r="U115" s="37"/>
      <c r="V115" s="37"/>
      <c r="W115" s="37"/>
    </row>
    <row r="116" spans="1:23" s="32" customFormat="1" ht="55.5" customHeight="1" hidden="1">
      <c r="A116" s="429"/>
      <c r="B116" s="429"/>
      <c r="C116" s="428"/>
      <c r="D116" s="91"/>
      <c r="E116" s="451"/>
      <c r="F116" s="468"/>
      <c r="G116" s="468"/>
      <c r="H116" s="468"/>
      <c r="I116" s="468"/>
      <c r="J116" s="451"/>
      <c r="K116" s="469"/>
      <c r="L116" s="469"/>
      <c r="M116" s="468"/>
      <c r="N116" s="468"/>
      <c r="O116" s="468"/>
      <c r="P116" s="468"/>
      <c r="Q116" s="468"/>
      <c r="R116" s="450"/>
      <c r="S116" s="114"/>
      <c r="T116" s="18"/>
      <c r="U116" s="37"/>
      <c r="V116" s="37"/>
      <c r="W116" s="37"/>
    </row>
    <row r="117" spans="1:23" s="32" customFormat="1" ht="48" customHeight="1" hidden="1">
      <c r="A117" s="428" t="s">
        <v>431</v>
      </c>
      <c r="B117" s="429">
        <v>3122</v>
      </c>
      <c r="C117" s="428" t="s">
        <v>469</v>
      </c>
      <c r="D117" s="91" t="s">
        <v>373</v>
      </c>
      <c r="E117" s="447">
        <f aca="true" t="shared" si="48" ref="E117:E123">F117+I117</f>
        <v>0</v>
      </c>
      <c r="F117" s="452"/>
      <c r="G117" s="451"/>
      <c r="H117" s="451"/>
      <c r="I117" s="451"/>
      <c r="J117" s="451"/>
      <c r="K117" s="451"/>
      <c r="L117" s="451"/>
      <c r="M117" s="451"/>
      <c r="N117" s="451"/>
      <c r="O117" s="451"/>
      <c r="P117" s="451"/>
      <c r="Q117" s="451"/>
      <c r="R117" s="450">
        <f aca="true" t="shared" si="49" ref="R117:R127">+J117+E117</f>
        <v>0</v>
      </c>
      <c r="S117" s="114"/>
      <c r="T117" s="18"/>
      <c r="U117" s="37"/>
      <c r="V117" s="37"/>
      <c r="W117" s="37"/>
    </row>
    <row r="118" spans="1:23" s="32" customFormat="1" ht="42" customHeight="1" hidden="1">
      <c r="A118" s="428" t="s">
        <v>432</v>
      </c>
      <c r="B118" s="429">
        <v>3123</v>
      </c>
      <c r="C118" s="428" t="s">
        <v>469</v>
      </c>
      <c r="D118" s="91" t="s">
        <v>64</v>
      </c>
      <c r="E118" s="447">
        <f t="shared" si="48"/>
        <v>0</v>
      </c>
      <c r="F118" s="452"/>
      <c r="G118" s="451"/>
      <c r="H118" s="451"/>
      <c r="I118" s="451"/>
      <c r="J118" s="451"/>
      <c r="K118" s="451"/>
      <c r="L118" s="451"/>
      <c r="M118" s="451"/>
      <c r="N118" s="451"/>
      <c r="O118" s="451"/>
      <c r="P118" s="451"/>
      <c r="Q118" s="451"/>
      <c r="R118" s="450">
        <f t="shared" si="49"/>
        <v>0</v>
      </c>
      <c r="S118" s="114"/>
      <c r="T118" s="18"/>
      <c r="U118" s="37"/>
      <c r="V118" s="37"/>
      <c r="W118" s="37"/>
    </row>
    <row r="119" spans="1:23" s="32" customFormat="1" ht="65.25" customHeight="1" hidden="1">
      <c r="A119" s="428" t="s">
        <v>206</v>
      </c>
      <c r="B119" s="429">
        <v>3131</v>
      </c>
      <c r="C119" s="428" t="s">
        <v>469</v>
      </c>
      <c r="D119" s="91" t="s">
        <v>394</v>
      </c>
      <c r="E119" s="447">
        <f t="shared" si="48"/>
        <v>0</v>
      </c>
      <c r="F119" s="452"/>
      <c r="G119" s="451"/>
      <c r="H119" s="451"/>
      <c r="I119" s="451"/>
      <c r="J119" s="451"/>
      <c r="K119" s="451"/>
      <c r="L119" s="451"/>
      <c r="M119" s="451"/>
      <c r="N119" s="451"/>
      <c r="O119" s="451"/>
      <c r="P119" s="451"/>
      <c r="Q119" s="451"/>
      <c r="R119" s="450">
        <f t="shared" si="49"/>
        <v>0</v>
      </c>
      <c r="S119" s="114"/>
      <c r="T119" s="18"/>
      <c r="U119" s="37"/>
      <c r="V119" s="37"/>
      <c r="W119" s="37"/>
    </row>
    <row r="120" spans="1:23" s="32" customFormat="1" ht="111" customHeight="1" hidden="1">
      <c r="A120" s="429">
        <v>813140</v>
      </c>
      <c r="B120" s="429">
        <v>3140</v>
      </c>
      <c r="C120" s="428" t="s">
        <v>469</v>
      </c>
      <c r="D120" s="91" t="s">
        <v>598</v>
      </c>
      <c r="E120" s="447">
        <f t="shared" si="48"/>
        <v>0</v>
      </c>
      <c r="F120" s="470"/>
      <c r="G120" s="468"/>
      <c r="H120" s="468"/>
      <c r="I120" s="468"/>
      <c r="J120" s="451"/>
      <c r="K120" s="469"/>
      <c r="L120" s="469"/>
      <c r="M120" s="468"/>
      <c r="N120" s="468"/>
      <c r="O120" s="468"/>
      <c r="P120" s="468"/>
      <c r="Q120" s="468"/>
      <c r="R120" s="450">
        <f t="shared" si="49"/>
        <v>0</v>
      </c>
      <c r="S120" s="114"/>
      <c r="T120" s="18"/>
      <c r="U120" s="37"/>
      <c r="V120" s="37"/>
      <c r="W120" s="37"/>
    </row>
    <row r="121" spans="1:23" s="32" customFormat="1" ht="133.5" customHeight="1" hidden="1">
      <c r="A121" s="428" t="s">
        <v>217</v>
      </c>
      <c r="B121" s="429">
        <v>3160</v>
      </c>
      <c r="C121" s="428" t="s">
        <v>57</v>
      </c>
      <c r="D121" s="7" t="s">
        <v>697</v>
      </c>
      <c r="E121" s="447">
        <f t="shared" si="48"/>
        <v>0</v>
      </c>
      <c r="F121" s="452"/>
      <c r="G121" s="451"/>
      <c r="H121" s="451"/>
      <c r="I121" s="451"/>
      <c r="J121" s="451"/>
      <c r="K121" s="451"/>
      <c r="L121" s="451"/>
      <c r="M121" s="451"/>
      <c r="N121" s="451"/>
      <c r="O121" s="451"/>
      <c r="P121" s="451"/>
      <c r="Q121" s="451"/>
      <c r="R121" s="450">
        <f t="shared" si="49"/>
        <v>0</v>
      </c>
      <c r="S121" s="114"/>
      <c r="T121" s="18"/>
      <c r="U121" s="37"/>
      <c r="V121" s="37"/>
      <c r="W121" s="37"/>
    </row>
    <row r="122" spans="1:23" s="32" customFormat="1" ht="118.5" customHeight="1" hidden="1">
      <c r="A122" s="428" t="s">
        <v>365</v>
      </c>
      <c r="B122" s="429">
        <v>3180</v>
      </c>
      <c r="C122" s="428" t="s">
        <v>92</v>
      </c>
      <c r="D122" s="92" t="s">
        <v>398</v>
      </c>
      <c r="E122" s="447">
        <f t="shared" si="48"/>
        <v>0</v>
      </c>
      <c r="F122" s="452"/>
      <c r="G122" s="451"/>
      <c r="H122" s="451"/>
      <c r="I122" s="451"/>
      <c r="J122" s="451"/>
      <c r="K122" s="451"/>
      <c r="L122" s="451"/>
      <c r="M122" s="451"/>
      <c r="N122" s="451"/>
      <c r="O122" s="451"/>
      <c r="P122" s="451"/>
      <c r="Q122" s="451"/>
      <c r="R122" s="450">
        <f t="shared" si="49"/>
        <v>0</v>
      </c>
      <c r="S122" s="114"/>
      <c r="T122" s="18"/>
      <c r="U122" s="37"/>
      <c r="V122" s="37"/>
      <c r="W122" s="37"/>
    </row>
    <row r="123" spans="1:23" s="32" customFormat="1" ht="84.75" customHeight="1" hidden="1">
      <c r="A123" s="428" t="s">
        <v>478</v>
      </c>
      <c r="B123" s="429">
        <v>3192</v>
      </c>
      <c r="C123" s="428" t="s">
        <v>55</v>
      </c>
      <c r="D123" s="92" t="s">
        <v>82</v>
      </c>
      <c r="E123" s="447">
        <f t="shared" si="48"/>
        <v>0</v>
      </c>
      <c r="F123" s="452"/>
      <c r="G123" s="451"/>
      <c r="H123" s="451"/>
      <c r="I123" s="451"/>
      <c r="J123" s="451"/>
      <c r="K123" s="451"/>
      <c r="L123" s="451"/>
      <c r="M123" s="451"/>
      <c r="N123" s="451"/>
      <c r="O123" s="451"/>
      <c r="P123" s="451"/>
      <c r="Q123" s="451"/>
      <c r="R123" s="450">
        <f t="shared" si="49"/>
        <v>0</v>
      </c>
      <c r="S123" s="114"/>
      <c r="T123" s="18"/>
      <c r="U123" s="37"/>
      <c r="V123" s="37"/>
      <c r="W123" s="37"/>
    </row>
    <row r="124" spans="1:23" s="32" customFormat="1" ht="260.25" customHeight="1" hidden="1">
      <c r="A124" s="428" t="s">
        <v>701</v>
      </c>
      <c r="B124" s="429">
        <v>3221</v>
      </c>
      <c r="C124" s="428" t="s">
        <v>92</v>
      </c>
      <c r="D124" s="92" t="s">
        <v>521</v>
      </c>
      <c r="E124" s="451"/>
      <c r="F124" s="468"/>
      <c r="G124" s="468"/>
      <c r="H124" s="468"/>
      <c r="I124" s="468"/>
      <c r="J124" s="451"/>
      <c r="K124" s="469"/>
      <c r="L124" s="469"/>
      <c r="M124" s="468"/>
      <c r="N124" s="468"/>
      <c r="O124" s="468"/>
      <c r="P124" s="468"/>
      <c r="Q124" s="468"/>
      <c r="R124" s="450">
        <f t="shared" si="49"/>
        <v>0</v>
      </c>
      <c r="S124" s="114"/>
      <c r="T124" s="18"/>
      <c r="U124" s="37"/>
      <c r="V124" s="37"/>
      <c r="W124" s="37"/>
    </row>
    <row r="125" spans="1:23" s="32" customFormat="1" ht="290.25" customHeight="1" hidden="1">
      <c r="A125" s="428" t="s">
        <v>404</v>
      </c>
      <c r="B125" s="429">
        <v>3230</v>
      </c>
      <c r="C125" s="428" t="s">
        <v>469</v>
      </c>
      <c r="D125" s="92" t="s">
        <v>127</v>
      </c>
      <c r="E125" s="447">
        <f>F125+I125</f>
        <v>0</v>
      </c>
      <c r="F125" s="452"/>
      <c r="G125" s="451"/>
      <c r="H125" s="451"/>
      <c r="I125" s="451"/>
      <c r="J125" s="451"/>
      <c r="K125" s="451"/>
      <c r="L125" s="451"/>
      <c r="M125" s="451"/>
      <c r="N125" s="451"/>
      <c r="O125" s="451"/>
      <c r="P125" s="451"/>
      <c r="Q125" s="451"/>
      <c r="R125" s="450">
        <f t="shared" si="49"/>
        <v>0</v>
      </c>
      <c r="S125" s="114"/>
      <c r="T125" s="18"/>
      <c r="U125" s="37"/>
      <c r="V125" s="37"/>
      <c r="W125" s="37"/>
    </row>
    <row r="126" spans="1:23" s="32" customFormat="1" ht="324" customHeight="1" hidden="1">
      <c r="A126" s="428" t="s">
        <v>444</v>
      </c>
      <c r="B126" s="429">
        <v>3224</v>
      </c>
      <c r="C126" s="428" t="s">
        <v>92</v>
      </c>
      <c r="D126" s="107" t="s">
        <v>500</v>
      </c>
      <c r="E126" s="447">
        <f>F126+I126</f>
        <v>0</v>
      </c>
      <c r="F126" s="470"/>
      <c r="G126" s="468"/>
      <c r="H126" s="468"/>
      <c r="I126" s="468"/>
      <c r="J126" s="452">
        <f>K126+O126</f>
        <v>0</v>
      </c>
      <c r="K126" s="469"/>
      <c r="L126" s="469"/>
      <c r="M126" s="468"/>
      <c r="N126" s="468"/>
      <c r="O126" s="470"/>
      <c r="P126" s="468"/>
      <c r="Q126" s="468"/>
      <c r="R126" s="450">
        <f t="shared" si="49"/>
        <v>0</v>
      </c>
      <c r="S126" s="114"/>
      <c r="T126" s="18"/>
      <c r="U126" s="37"/>
      <c r="V126" s="37"/>
      <c r="W126" s="37"/>
    </row>
    <row r="127" spans="1:23" s="32" customFormat="1" ht="48.75" customHeight="1" hidden="1">
      <c r="A127" s="428" t="s">
        <v>698</v>
      </c>
      <c r="B127" s="429">
        <v>3242</v>
      </c>
      <c r="C127" s="428" t="s">
        <v>463</v>
      </c>
      <c r="D127" s="98" t="s">
        <v>197</v>
      </c>
      <c r="E127" s="447">
        <f>F127+I127</f>
        <v>0</v>
      </c>
      <c r="F127" s="452"/>
      <c r="G127" s="451"/>
      <c r="H127" s="451"/>
      <c r="I127" s="451"/>
      <c r="J127" s="451"/>
      <c r="K127" s="451"/>
      <c r="L127" s="451"/>
      <c r="M127" s="451"/>
      <c r="N127" s="451"/>
      <c r="O127" s="451"/>
      <c r="P127" s="451"/>
      <c r="Q127" s="451"/>
      <c r="R127" s="450">
        <f t="shared" si="49"/>
        <v>0</v>
      </c>
      <c r="S127" s="114"/>
      <c r="T127" s="18"/>
      <c r="U127" s="37"/>
      <c r="V127" s="37"/>
      <c r="W127" s="37"/>
    </row>
    <row r="128" spans="1:23" s="32" customFormat="1" ht="36.75" customHeight="1" hidden="1">
      <c r="A128" s="430"/>
      <c r="B128" s="431"/>
      <c r="C128" s="432"/>
      <c r="D128" s="93"/>
      <c r="E128" s="451"/>
      <c r="F128" s="468"/>
      <c r="G128" s="468"/>
      <c r="H128" s="468"/>
      <c r="I128" s="468"/>
      <c r="J128" s="451"/>
      <c r="K128" s="469"/>
      <c r="L128" s="469"/>
      <c r="M128" s="468"/>
      <c r="N128" s="468"/>
      <c r="O128" s="468"/>
      <c r="P128" s="468"/>
      <c r="Q128" s="468"/>
      <c r="R128" s="450"/>
      <c r="S128" s="114"/>
      <c r="T128" s="18"/>
      <c r="U128" s="37"/>
      <c r="V128" s="37"/>
      <c r="W128" s="37"/>
    </row>
    <row r="129" spans="1:23" s="32" customFormat="1" ht="39" customHeight="1" hidden="1">
      <c r="A129" s="433"/>
      <c r="B129" s="433"/>
      <c r="C129" s="433"/>
      <c r="D129" s="31"/>
      <c r="E129" s="451">
        <f>F129+I129</f>
        <v>0</v>
      </c>
      <c r="F129" s="468"/>
      <c r="G129" s="468"/>
      <c r="H129" s="468"/>
      <c r="I129" s="468"/>
      <c r="J129" s="451"/>
      <c r="K129" s="469"/>
      <c r="L129" s="469"/>
      <c r="M129" s="468"/>
      <c r="N129" s="468"/>
      <c r="O129" s="468"/>
      <c r="P129" s="468"/>
      <c r="Q129" s="468"/>
      <c r="R129" s="450">
        <f>+J129+E129</f>
        <v>0</v>
      </c>
      <c r="S129" s="114">
        <f aca="true" t="shared" si="50" ref="S129:S160">+E129+J129</f>
        <v>0</v>
      </c>
      <c r="T129" s="18"/>
      <c r="U129" s="37">
        <f aca="true" t="shared" si="51" ref="U129:U160">Q129-P129</f>
        <v>0</v>
      </c>
      <c r="V129" s="37"/>
      <c r="W129" s="37">
        <f aca="true" t="shared" si="52" ref="W129:W160">P129-O129</f>
        <v>0</v>
      </c>
    </row>
    <row r="130" spans="1:23" s="119" customFormat="1" ht="129" customHeight="1" hidden="1">
      <c r="A130" s="417" t="s">
        <v>704</v>
      </c>
      <c r="B130" s="417" t="s">
        <v>705</v>
      </c>
      <c r="C130" s="417"/>
      <c r="D130" s="108" t="s">
        <v>706</v>
      </c>
      <c r="E130" s="451">
        <f>F130+I130</f>
        <v>0</v>
      </c>
      <c r="F130" s="452"/>
      <c r="G130" s="452"/>
      <c r="H130" s="452"/>
      <c r="I130" s="452"/>
      <c r="J130" s="452">
        <f>+K130+O130</f>
        <v>0</v>
      </c>
      <c r="K130" s="471"/>
      <c r="L130" s="471"/>
      <c r="M130" s="471"/>
      <c r="N130" s="471"/>
      <c r="O130" s="452"/>
      <c r="P130" s="471"/>
      <c r="Q130" s="471"/>
      <c r="R130" s="450">
        <f>+J130+E130</f>
        <v>0</v>
      </c>
      <c r="S130" s="114">
        <f t="shared" si="50"/>
        <v>0</v>
      </c>
      <c r="T130" s="18">
        <f aca="true" t="shared" si="53" ref="T130:T140">S130-R130</f>
        <v>0</v>
      </c>
      <c r="U130" s="37">
        <f t="shared" si="51"/>
        <v>0</v>
      </c>
      <c r="V130" s="37"/>
      <c r="W130" s="37">
        <f t="shared" si="52"/>
        <v>0</v>
      </c>
    </row>
    <row r="131" spans="1:23" s="44" customFormat="1" ht="35.25" customHeight="1" hidden="1">
      <c r="A131" s="419" t="s">
        <v>703</v>
      </c>
      <c r="B131" s="419" t="s">
        <v>615</v>
      </c>
      <c r="C131" s="419" t="s">
        <v>465</v>
      </c>
      <c r="D131" s="100" t="s">
        <v>616</v>
      </c>
      <c r="E131" s="447">
        <f>F131+I131</f>
        <v>0</v>
      </c>
      <c r="F131" s="447"/>
      <c r="G131" s="447"/>
      <c r="H131" s="447"/>
      <c r="I131" s="447"/>
      <c r="J131" s="453">
        <f>+K131+O131</f>
        <v>0</v>
      </c>
      <c r="K131" s="459"/>
      <c r="L131" s="459"/>
      <c r="M131" s="460"/>
      <c r="N131" s="460"/>
      <c r="O131" s="447"/>
      <c r="P131" s="460"/>
      <c r="Q131" s="460"/>
      <c r="R131" s="447">
        <f>+J131+E131</f>
        <v>0</v>
      </c>
      <c r="S131" s="114">
        <f t="shared" si="50"/>
        <v>0</v>
      </c>
      <c r="T131" s="58">
        <f t="shared" si="53"/>
        <v>0</v>
      </c>
      <c r="U131" s="50">
        <f t="shared" si="51"/>
        <v>0</v>
      </c>
      <c r="V131" s="50"/>
      <c r="W131" s="50">
        <f t="shared" si="52"/>
        <v>0</v>
      </c>
    </row>
    <row r="132" spans="1:23" s="44" customFormat="1" ht="47.25" hidden="1">
      <c r="A132" s="423" t="s">
        <v>110</v>
      </c>
      <c r="B132" s="423"/>
      <c r="C132" s="423"/>
      <c r="D132" s="116" t="s">
        <v>451</v>
      </c>
      <c r="E132" s="265">
        <f aca="true" t="shared" si="54" ref="E132:K132">E134+E135+E136+E138+E137</f>
        <v>0</v>
      </c>
      <c r="F132" s="265">
        <f t="shared" si="54"/>
        <v>0</v>
      </c>
      <c r="G132" s="265">
        <f t="shared" si="54"/>
        <v>0</v>
      </c>
      <c r="H132" s="265">
        <f t="shared" si="54"/>
        <v>0</v>
      </c>
      <c r="I132" s="265">
        <f t="shared" si="54"/>
        <v>0</v>
      </c>
      <c r="J132" s="265">
        <f t="shared" si="54"/>
        <v>0</v>
      </c>
      <c r="K132" s="265">
        <f t="shared" si="54"/>
        <v>0</v>
      </c>
      <c r="L132" s="265"/>
      <c r="M132" s="265">
        <f aca="true" t="shared" si="55" ref="M132:R132">M134+M135+M136+M138+M137</f>
        <v>0</v>
      </c>
      <c r="N132" s="265">
        <f t="shared" si="55"/>
        <v>0</v>
      </c>
      <c r="O132" s="265">
        <f t="shared" si="55"/>
        <v>0</v>
      </c>
      <c r="P132" s="265">
        <f t="shared" si="55"/>
        <v>0</v>
      </c>
      <c r="Q132" s="265">
        <f t="shared" si="55"/>
        <v>0</v>
      </c>
      <c r="R132" s="265">
        <f t="shared" si="55"/>
        <v>0</v>
      </c>
      <c r="S132" s="114">
        <f t="shared" si="50"/>
        <v>0</v>
      </c>
      <c r="T132" s="58">
        <f t="shared" si="53"/>
        <v>0</v>
      </c>
      <c r="U132" s="50">
        <f t="shared" si="51"/>
        <v>0</v>
      </c>
      <c r="V132" s="50"/>
      <c r="W132" s="50">
        <f t="shared" si="52"/>
        <v>0</v>
      </c>
    </row>
    <row r="133" spans="1:23" s="44" customFormat="1" ht="47.25" hidden="1">
      <c r="A133" s="423" t="s">
        <v>111</v>
      </c>
      <c r="B133" s="423"/>
      <c r="C133" s="423"/>
      <c r="D133" s="116" t="s">
        <v>451</v>
      </c>
      <c r="E133" s="265">
        <f aca="true" t="shared" si="56" ref="E133:K133">SUM(E134:E138)</f>
        <v>0</v>
      </c>
      <c r="F133" s="265">
        <f t="shared" si="56"/>
        <v>0</v>
      </c>
      <c r="G133" s="265">
        <f t="shared" si="56"/>
        <v>0</v>
      </c>
      <c r="H133" s="265">
        <f t="shared" si="56"/>
        <v>0</v>
      </c>
      <c r="I133" s="265">
        <f t="shared" si="56"/>
        <v>0</v>
      </c>
      <c r="J133" s="265">
        <f t="shared" si="56"/>
        <v>0</v>
      </c>
      <c r="K133" s="265">
        <f t="shared" si="56"/>
        <v>0</v>
      </c>
      <c r="L133" s="265"/>
      <c r="M133" s="265">
        <f aca="true" t="shared" si="57" ref="M133:R133">SUM(M134:M138)</f>
        <v>0</v>
      </c>
      <c r="N133" s="265">
        <f t="shared" si="57"/>
        <v>0</v>
      </c>
      <c r="O133" s="265">
        <f t="shared" si="57"/>
        <v>0</v>
      </c>
      <c r="P133" s="265">
        <f t="shared" si="57"/>
        <v>0</v>
      </c>
      <c r="Q133" s="265">
        <f t="shared" si="57"/>
        <v>0</v>
      </c>
      <c r="R133" s="265">
        <f t="shared" si="57"/>
        <v>0</v>
      </c>
      <c r="S133" s="114">
        <f t="shared" si="50"/>
        <v>0</v>
      </c>
      <c r="T133" s="58">
        <f t="shared" si="53"/>
        <v>0</v>
      </c>
      <c r="U133" s="50">
        <f t="shared" si="51"/>
        <v>0</v>
      </c>
      <c r="V133" s="50"/>
      <c r="W133" s="50">
        <f t="shared" si="52"/>
        <v>0</v>
      </c>
    </row>
    <row r="134" spans="1:23" s="44" customFormat="1" ht="63.75" customHeight="1" hidden="1">
      <c r="A134" s="428" t="s">
        <v>112</v>
      </c>
      <c r="B134" s="429">
        <v>3112</v>
      </c>
      <c r="C134" s="428" t="s">
        <v>469</v>
      </c>
      <c r="D134" s="96" t="s">
        <v>39</v>
      </c>
      <c r="E134" s="447">
        <f>F134+I134</f>
        <v>0</v>
      </c>
      <c r="F134" s="447"/>
      <c r="G134" s="447"/>
      <c r="H134" s="447"/>
      <c r="I134" s="447"/>
      <c r="J134" s="447">
        <f>+K134+O134</f>
        <v>0</v>
      </c>
      <c r="K134" s="460"/>
      <c r="L134" s="460"/>
      <c r="M134" s="460"/>
      <c r="N134" s="460"/>
      <c r="O134" s="447"/>
      <c r="P134" s="460"/>
      <c r="Q134" s="460"/>
      <c r="R134" s="447">
        <f>+J134+E134</f>
        <v>0</v>
      </c>
      <c r="S134" s="114">
        <f t="shared" si="50"/>
        <v>0</v>
      </c>
      <c r="T134" s="58">
        <f t="shared" si="53"/>
        <v>0</v>
      </c>
      <c r="U134" s="50">
        <f t="shared" si="51"/>
        <v>0</v>
      </c>
      <c r="V134" s="50"/>
      <c r="W134" s="50">
        <f t="shared" si="52"/>
        <v>0</v>
      </c>
    </row>
    <row r="135" spans="1:23" s="44" customFormat="1" ht="24" customHeight="1" hidden="1">
      <c r="A135" s="428" t="s">
        <v>293</v>
      </c>
      <c r="B135" s="429">
        <v>6083</v>
      </c>
      <c r="C135" s="428" t="s">
        <v>221</v>
      </c>
      <c r="D135" s="96" t="s">
        <v>400</v>
      </c>
      <c r="E135" s="447">
        <f>F135+I135</f>
        <v>0</v>
      </c>
      <c r="F135" s="447"/>
      <c r="G135" s="447"/>
      <c r="H135" s="447"/>
      <c r="I135" s="447"/>
      <c r="J135" s="447">
        <f>+K135+O135</f>
        <v>0</v>
      </c>
      <c r="K135" s="460"/>
      <c r="L135" s="460"/>
      <c r="M135" s="460"/>
      <c r="N135" s="460"/>
      <c r="O135" s="447"/>
      <c r="P135" s="460"/>
      <c r="Q135" s="460"/>
      <c r="R135" s="447">
        <f>+J135+E135</f>
        <v>0</v>
      </c>
      <c r="S135" s="114">
        <f t="shared" si="50"/>
        <v>0</v>
      </c>
      <c r="T135" s="58">
        <f t="shared" si="53"/>
        <v>0</v>
      </c>
      <c r="U135" s="50">
        <f t="shared" si="51"/>
        <v>0</v>
      </c>
      <c r="V135" s="50"/>
      <c r="W135" s="50">
        <f t="shared" si="52"/>
        <v>0</v>
      </c>
    </row>
    <row r="136" spans="1:23" s="44" customFormat="1" ht="27.75" customHeight="1" hidden="1">
      <c r="A136" s="424"/>
      <c r="B136" s="424"/>
      <c r="C136" s="424"/>
      <c r="D136" s="54"/>
      <c r="E136" s="454">
        <f>F136+I136</f>
        <v>0</v>
      </c>
      <c r="F136" s="454"/>
      <c r="G136" s="454"/>
      <c r="H136" s="454"/>
      <c r="I136" s="454"/>
      <c r="J136" s="454">
        <f>+K136+O136</f>
        <v>0</v>
      </c>
      <c r="K136" s="462"/>
      <c r="L136" s="462"/>
      <c r="M136" s="462"/>
      <c r="N136" s="462"/>
      <c r="O136" s="454"/>
      <c r="P136" s="462"/>
      <c r="Q136" s="462"/>
      <c r="R136" s="454">
        <f>+J136+E136</f>
        <v>0</v>
      </c>
      <c r="S136" s="114">
        <f t="shared" si="50"/>
        <v>0</v>
      </c>
      <c r="T136" s="58">
        <f t="shared" si="53"/>
        <v>0</v>
      </c>
      <c r="U136" s="50">
        <f t="shared" si="51"/>
        <v>0</v>
      </c>
      <c r="V136" s="50"/>
      <c r="W136" s="50">
        <f t="shared" si="52"/>
        <v>0</v>
      </c>
    </row>
    <row r="137" spans="1:23" s="40" customFormat="1" ht="30.75" customHeight="1" hidden="1">
      <c r="A137" s="426"/>
      <c r="B137" s="426"/>
      <c r="C137" s="426"/>
      <c r="D137" s="9"/>
      <c r="E137" s="450">
        <f>F137+I137</f>
        <v>0</v>
      </c>
      <c r="F137" s="456"/>
      <c r="G137" s="456"/>
      <c r="H137" s="456"/>
      <c r="I137" s="464"/>
      <c r="J137" s="450">
        <f>+K137+O137</f>
        <v>0</v>
      </c>
      <c r="K137" s="464"/>
      <c r="L137" s="464"/>
      <c r="M137" s="464"/>
      <c r="N137" s="464"/>
      <c r="O137" s="456"/>
      <c r="P137" s="464"/>
      <c r="Q137" s="464"/>
      <c r="R137" s="450">
        <f>+J137+E137</f>
        <v>0</v>
      </c>
      <c r="S137" s="114">
        <f t="shared" si="50"/>
        <v>0</v>
      </c>
      <c r="T137" s="18">
        <f t="shared" si="53"/>
        <v>0</v>
      </c>
      <c r="U137" s="37">
        <f t="shared" si="51"/>
        <v>0</v>
      </c>
      <c r="V137" s="37"/>
      <c r="W137" s="37">
        <f t="shared" si="52"/>
        <v>0</v>
      </c>
    </row>
    <row r="138" spans="1:23" s="44" customFormat="1" ht="20.25" customHeight="1" hidden="1">
      <c r="A138" s="419"/>
      <c r="B138" s="419"/>
      <c r="C138" s="419"/>
      <c r="D138" s="89"/>
      <c r="E138" s="447">
        <f>F138+I138</f>
        <v>0</v>
      </c>
      <c r="F138" s="447"/>
      <c r="G138" s="447"/>
      <c r="H138" s="447"/>
      <c r="I138" s="447"/>
      <c r="J138" s="447">
        <f>+K138+O138</f>
        <v>0</v>
      </c>
      <c r="K138" s="460"/>
      <c r="L138" s="460"/>
      <c r="M138" s="460"/>
      <c r="N138" s="460"/>
      <c r="O138" s="454"/>
      <c r="P138" s="462"/>
      <c r="Q138" s="462"/>
      <c r="R138" s="447">
        <f>+J138+E138</f>
        <v>0</v>
      </c>
      <c r="S138" s="114">
        <f t="shared" si="50"/>
        <v>0</v>
      </c>
      <c r="T138" s="58">
        <f t="shared" si="53"/>
        <v>0</v>
      </c>
      <c r="U138" s="50">
        <f t="shared" si="51"/>
        <v>0</v>
      </c>
      <c r="V138" s="50"/>
      <c r="W138" s="50">
        <f t="shared" si="52"/>
        <v>0</v>
      </c>
    </row>
    <row r="139" spans="1:23" s="59" customFormat="1" ht="33.75" customHeight="1" hidden="1">
      <c r="A139" s="423" t="s">
        <v>65</v>
      </c>
      <c r="B139" s="423"/>
      <c r="C139" s="423"/>
      <c r="D139" s="116" t="s">
        <v>294</v>
      </c>
      <c r="E139" s="265">
        <f aca="true" t="shared" si="58" ref="E139:K139">E142+E143+E144+E145+E146+E147+E148+E151+E150+E153+E149+E152+E154</f>
        <v>0</v>
      </c>
      <c r="F139" s="265">
        <f t="shared" si="58"/>
        <v>0</v>
      </c>
      <c r="G139" s="265">
        <f t="shared" si="58"/>
        <v>0</v>
      </c>
      <c r="H139" s="265">
        <f t="shared" si="58"/>
        <v>0</v>
      </c>
      <c r="I139" s="265">
        <f t="shared" si="58"/>
        <v>0</v>
      </c>
      <c r="J139" s="265">
        <f t="shared" si="58"/>
        <v>0</v>
      </c>
      <c r="K139" s="265">
        <f t="shared" si="58"/>
        <v>0</v>
      </c>
      <c r="L139" s="265">
        <f>L142+L143</f>
        <v>0</v>
      </c>
      <c r="M139" s="265">
        <f aca="true" t="shared" si="59" ref="M139:R139">M142+M143+M144+M145+M146+M147+M148+M151+M150+M153+M149+M152+M154</f>
        <v>0</v>
      </c>
      <c r="N139" s="265">
        <f t="shared" si="59"/>
        <v>0</v>
      </c>
      <c r="O139" s="265">
        <f t="shared" si="59"/>
        <v>0</v>
      </c>
      <c r="P139" s="265">
        <f t="shared" si="59"/>
        <v>0</v>
      </c>
      <c r="Q139" s="265">
        <f t="shared" si="59"/>
        <v>0</v>
      </c>
      <c r="R139" s="265">
        <f t="shared" si="59"/>
        <v>0</v>
      </c>
      <c r="S139" s="114">
        <f t="shared" si="50"/>
        <v>0</v>
      </c>
      <c r="T139" s="58">
        <f t="shared" si="53"/>
        <v>0</v>
      </c>
      <c r="U139" s="50">
        <f t="shared" si="51"/>
        <v>0</v>
      </c>
      <c r="V139" s="50"/>
      <c r="W139" s="50">
        <f t="shared" si="52"/>
        <v>0</v>
      </c>
    </row>
    <row r="140" spans="1:23" s="59" customFormat="1" ht="35.25" customHeight="1" hidden="1">
      <c r="A140" s="423" t="s">
        <v>66</v>
      </c>
      <c r="B140" s="423"/>
      <c r="C140" s="423"/>
      <c r="D140" s="116" t="s">
        <v>294</v>
      </c>
      <c r="E140" s="265">
        <f aca="true" t="shared" si="60" ref="E140:K140">SUM(E142:E154)</f>
        <v>0</v>
      </c>
      <c r="F140" s="265">
        <f t="shared" si="60"/>
        <v>0</v>
      </c>
      <c r="G140" s="265">
        <f t="shared" si="60"/>
        <v>0</v>
      </c>
      <c r="H140" s="265">
        <f t="shared" si="60"/>
        <v>0</v>
      </c>
      <c r="I140" s="265">
        <f t="shared" si="60"/>
        <v>0</v>
      </c>
      <c r="J140" s="265">
        <f t="shared" si="60"/>
        <v>0</v>
      </c>
      <c r="K140" s="265">
        <f t="shared" si="60"/>
        <v>0</v>
      </c>
      <c r="L140" s="265">
        <f>L142+L143</f>
        <v>0</v>
      </c>
      <c r="M140" s="265">
        <f aca="true" t="shared" si="61" ref="M140:R140">SUM(M142:M154)</f>
        <v>0</v>
      </c>
      <c r="N140" s="265">
        <f t="shared" si="61"/>
        <v>0</v>
      </c>
      <c r="O140" s="265">
        <f t="shared" si="61"/>
        <v>0</v>
      </c>
      <c r="P140" s="265">
        <f t="shared" si="61"/>
        <v>0</v>
      </c>
      <c r="Q140" s="265">
        <f t="shared" si="61"/>
        <v>0</v>
      </c>
      <c r="R140" s="265">
        <f t="shared" si="61"/>
        <v>0</v>
      </c>
      <c r="S140" s="114">
        <f t="shared" si="50"/>
        <v>0</v>
      </c>
      <c r="T140" s="58">
        <f t="shared" si="53"/>
        <v>0</v>
      </c>
      <c r="U140" s="50">
        <f t="shared" si="51"/>
        <v>0</v>
      </c>
      <c r="V140" s="50"/>
      <c r="W140" s="50">
        <f t="shared" si="52"/>
        <v>0</v>
      </c>
    </row>
    <row r="141" spans="1:24" s="59" customFormat="1" ht="27.75" customHeight="1" hidden="1">
      <c r="A141" s="423"/>
      <c r="B141" s="423"/>
      <c r="C141" s="423"/>
      <c r="D141" s="116"/>
      <c r="E141" s="265"/>
      <c r="F141" s="265"/>
      <c r="G141" s="265"/>
      <c r="H141" s="265">
        <f>H140-H142-H143</f>
        <v>0</v>
      </c>
      <c r="I141" s="265">
        <f>I140-I142-I143</f>
        <v>0</v>
      </c>
      <c r="J141" s="265">
        <f>J140-J142-J143</f>
        <v>0</v>
      </c>
      <c r="K141" s="265">
        <f>K140-K142-K143</f>
        <v>0</v>
      </c>
      <c r="L141" s="265"/>
      <c r="M141" s="265">
        <f aca="true" t="shared" si="62" ref="M141:R141">M140-M142-M143</f>
        <v>0</v>
      </c>
      <c r="N141" s="265">
        <f t="shared" si="62"/>
        <v>0</v>
      </c>
      <c r="O141" s="265">
        <f t="shared" si="62"/>
        <v>0</v>
      </c>
      <c r="P141" s="265">
        <f t="shared" si="62"/>
        <v>0</v>
      </c>
      <c r="Q141" s="265">
        <f t="shared" si="62"/>
        <v>0</v>
      </c>
      <c r="R141" s="265">
        <f t="shared" si="62"/>
        <v>0</v>
      </c>
      <c r="S141" s="114">
        <f t="shared" si="50"/>
        <v>0</v>
      </c>
      <c r="T141" s="58"/>
      <c r="U141" s="50">
        <f t="shared" si="51"/>
        <v>0</v>
      </c>
      <c r="V141" s="50"/>
      <c r="W141" s="50">
        <f t="shared" si="52"/>
        <v>0</v>
      </c>
      <c r="X141" s="58"/>
    </row>
    <row r="142" spans="1:23" ht="24" customHeight="1" hidden="1">
      <c r="A142" s="419" t="s">
        <v>113</v>
      </c>
      <c r="B142" s="419" t="s">
        <v>631</v>
      </c>
      <c r="C142" s="419" t="s">
        <v>54</v>
      </c>
      <c r="D142" s="99" t="s">
        <v>730</v>
      </c>
      <c r="E142" s="447">
        <f aca="true" t="shared" si="63" ref="E142:E154">F142+I142</f>
        <v>0</v>
      </c>
      <c r="F142" s="447"/>
      <c r="G142" s="447"/>
      <c r="H142" s="447"/>
      <c r="I142" s="447"/>
      <c r="J142" s="447"/>
      <c r="K142" s="460"/>
      <c r="L142" s="460"/>
      <c r="M142" s="460"/>
      <c r="N142" s="460"/>
      <c r="O142" s="447"/>
      <c r="P142" s="460"/>
      <c r="Q142" s="460"/>
      <c r="R142" s="447">
        <f aca="true" t="shared" si="64" ref="R142:R154">+J142+E142</f>
        <v>0</v>
      </c>
      <c r="S142" s="114">
        <f t="shared" si="50"/>
        <v>0</v>
      </c>
      <c r="T142" s="58">
        <f aca="true" t="shared" si="65" ref="T142:T156">S142-R142</f>
        <v>0</v>
      </c>
      <c r="U142" s="50">
        <f t="shared" si="51"/>
        <v>0</v>
      </c>
      <c r="V142" s="50"/>
      <c r="W142" s="50">
        <f t="shared" si="52"/>
        <v>0</v>
      </c>
    </row>
    <row r="143" spans="1:23" ht="71.25" customHeight="1" hidden="1">
      <c r="A143" s="429">
        <v>1014060</v>
      </c>
      <c r="B143" s="429">
        <v>4060</v>
      </c>
      <c r="C143" s="428" t="s">
        <v>295</v>
      </c>
      <c r="D143" s="96" t="s">
        <v>296</v>
      </c>
      <c r="E143" s="447">
        <f t="shared" si="63"/>
        <v>0</v>
      </c>
      <c r="F143" s="447"/>
      <c r="G143" s="447"/>
      <c r="H143" s="447"/>
      <c r="I143" s="447"/>
      <c r="J143" s="447"/>
      <c r="K143" s="460"/>
      <c r="L143" s="460"/>
      <c r="M143" s="460"/>
      <c r="N143" s="460"/>
      <c r="O143" s="447"/>
      <c r="P143" s="460"/>
      <c r="Q143" s="460"/>
      <c r="R143" s="447">
        <f t="shared" si="64"/>
        <v>0</v>
      </c>
      <c r="S143" s="114">
        <f t="shared" si="50"/>
        <v>0</v>
      </c>
      <c r="T143" s="58">
        <f t="shared" si="65"/>
        <v>0</v>
      </c>
      <c r="U143" s="50">
        <f t="shared" si="51"/>
        <v>0</v>
      </c>
      <c r="V143" s="50"/>
      <c r="W143" s="50">
        <f t="shared" si="52"/>
        <v>0</v>
      </c>
    </row>
    <row r="144" spans="1:23" ht="46.5" customHeight="1" hidden="1">
      <c r="A144" s="419" t="s">
        <v>421</v>
      </c>
      <c r="B144" s="419" t="s">
        <v>422</v>
      </c>
      <c r="C144" s="419" t="s">
        <v>632</v>
      </c>
      <c r="D144" s="99" t="s">
        <v>423</v>
      </c>
      <c r="E144" s="447">
        <f t="shared" si="63"/>
        <v>0</v>
      </c>
      <c r="F144" s="447"/>
      <c r="G144" s="447"/>
      <c r="H144" s="447"/>
      <c r="I144" s="447"/>
      <c r="J144" s="447">
        <f aca="true" t="shared" si="66" ref="J144:J154">+K144+O144</f>
        <v>0</v>
      </c>
      <c r="K144" s="460"/>
      <c r="L144" s="460"/>
      <c r="M144" s="460"/>
      <c r="N144" s="460"/>
      <c r="O144" s="447"/>
      <c r="P144" s="447"/>
      <c r="Q144" s="447"/>
      <c r="R144" s="447">
        <f t="shared" si="64"/>
        <v>0</v>
      </c>
      <c r="S144" s="114">
        <f t="shared" si="50"/>
        <v>0</v>
      </c>
      <c r="T144" s="58">
        <f t="shared" si="65"/>
        <v>0</v>
      </c>
      <c r="U144" s="50">
        <f t="shared" si="51"/>
        <v>0</v>
      </c>
      <c r="V144" s="50"/>
      <c r="W144" s="50">
        <f t="shared" si="52"/>
        <v>0</v>
      </c>
    </row>
    <row r="145" spans="1:23" ht="39.75" customHeight="1" hidden="1">
      <c r="A145" s="419" t="s">
        <v>367</v>
      </c>
      <c r="B145" s="419" t="s">
        <v>368</v>
      </c>
      <c r="C145" s="419" t="s">
        <v>632</v>
      </c>
      <c r="D145" s="99" t="s">
        <v>0</v>
      </c>
      <c r="E145" s="447">
        <f t="shared" si="63"/>
        <v>0</v>
      </c>
      <c r="F145" s="447"/>
      <c r="G145" s="447"/>
      <c r="H145" s="447"/>
      <c r="I145" s="447"/>
      <c r="J145" s="447">
        <f t="shared" si="66"/>
        <v>0</v>
      </c>
      <c r="K145" s="460"/>
      <c r="L145" s="460"/>
      <c r="M145" s="460"/>
      <c r="N145" s="460"/>
      <c r="O145" s="447"/>
      <c r="P145" s="460"/>
      <c r="Q145" s="460"/>
      <c r="R145" s="447">
        <f t="shared" si="64"/>
        <v>0</v>
      </c>
      <c r="S145" s="114">
        <f t="shared" si="50"/>
        <v>0</v>
      </c>
      <c r="T145" s="58">
        <f t="shared" si="65"/>
        <v>0</v>
      </c>
      <c r="U145" s="50">
        <f t="shared" si="51"/>
        <v>0</v>
      </c>
      <c r="V145" s="50"/>
      <c r="W145" s="50">
        <f t="shared" si="52"/>
        <v>0</v>
      </c>
    </row>
    <row r="146" spans="1:23" ht="59.25" customHeight="1" hidden="1">
      <c r="A146" s="429">
        <v>1015011</v>
      </c>
      <c r="B146" s="429">
        <v>5011</v>
      </c>
      <c r="C146" s="428" t="s">
        <v>694</v>
      </c>
      <c r="D146" s="90" t="s">
        <v>569</v>
      </c>
      <c r="E146" s="447">
        <f t="shared" si="63"/>
        <v>0</v>
      </c>
      <c r="F146" s="447"/>
      <c r="G146" s="447"/>
      <c r="H146" s="447"/>
      <c r="I146" s="447"/>
      <c r="J146" s="447">
        <f t="shared" si="66"/>
        <v>0</v>
      </c>
      <c r="K146" s="460"/>
      <c r="L146" s="460"/>
      <c r="M146" s="460"/>
      <c r="N146" s="460"/>
      <c r="O146" s="447"/>
      <c r="P146" s="460"/>
      <c r="Q146" s="460"/>
      <c r="R146" s="447">
        <f t="shared" si="64"/>
        <v>0</v>
      </c>
      <c r="S146" s="114">
        <f t="shared" si="50"/>
        <v>0</v>
      </c>
      <c r="T146" s="58">
        <f t="shared" si="65"/>
        <v>0</v>
      </c>
      <c r="U146" s="50">
        <f t="shared" si="51"/>
        <v>0</v>
      </c>
      <c r="V146" s="50"/>
      <c r="W146" s="50">
        <f t="shared" si="52"/>
        <v>0</v>
      </c>
    </row>
    <row r="147" spans="1:23" ht="51" customHeight="1" hidden="1">
      <c r="A147" s="429">
        <v>1015012</v>
      </c>
      <c r="B147" s="429">
        <v>5012</v>
      </c>
      <c r="C147" s="428" t="s">
        <v>694</v>
      </c>
      <c r="D147" s="90" t="s">
        <v>182</v>
      </c>
      <c r="E147" s="447">
        <f t="shared" si="63"/>
        <v>0</v>
      </c>
      <c r="F147" s="447"/>
      <c r="G147" s="447"/>
      <c r="H147" s="447"/>
      <c r="I147" s="447"/>
      <c r="J147" s="447">
        <f t="shared" si="66"/>
        <v>0</v>
      </c>
      <c r="K147" s="460"/>
      <c r="L147" s="460"/>
      <c r="M147" s="460"/>
      <c r="N147" s="460"/>
      <c r="O147" s="453"/>
      <c r="P147" s="460"/>
      <c r="Q147" s="460"/>
      <c r="R147" s="447">
        <f t="shared" si="64"/>
        <v>0</v>
      </c>
      <c r="S147" s="114">
        <f t="shared" si="50"/>
        <v>0</v>
      </c>
      <c r="T147" s="58">
        <f t="shared" si="65"/>
        <v>0</v>
      </c>
      <c r="U147" s="50">
        <f t="shared" si="51"/>
        <v>0</v>
      </c>
      <c r="V147" s="50"/>
      <c r="W147" s="50">
        <f t="shared" si="52"/>
        <v>0</v>
      </c>
    </row>
    <row r="148" spans="1:23" s="60" customFormat="1" ht="33" customHeight="1" hidden="1">
      <c r="A148" s="434"/>
      <c r="B148" s="434"/>
      <c r="C148" s="434"/>
      <c r="E148" s="454">
        <f t="shared" si="63"/>
        <v>0</v>
      </c>
      <c r="F148" s="454"/>
      <c r="G148" s="454"/>
      <c r="H148" s="454"/>
      <c r="I148" s="454"/>
      <c r="J148" s="454">
        <f t="shared" si="66"/>
        <v>0</v>
      </c>
      <c r="K148" s="462"/>
      <c r="L148" s="462"/>
      <c r="M148" s="462"/>
      <c r="N148" s="462"/>
      <c r="O148" s="454"/>
      <c r="P148" s="454"/>
      <c r="Q148" s="454"/>
      <c r="R148" s="454">
        <f t="shared" si="64"/>
        <v>0</v>
      </c>
      <c r="S148" s="114">
        <f t="shared" si="50"/>
        <v>0</v>
      </c>
      <c r="T148" s="58">
        <f t="shared" si="65"/>
        <v>0</v>
      </c>
      <c r="U148" s="50">
        <f t="shared" si="51"/>
        <v>0</v>
      </c>
      <c r="V148" s="50"/>
      <c r="W148" s="50">
        <f t="shared" si="52"/>
        <v>0</v>
      </c>
    </row>
    <row r="149" spans="1:23" s="60" customFormat="1" ht="26.25" customHeight="1" hidden="1">
      <c r="A149" s="434"/>
      <c r="B149" s="434"/>
      <c r="C149" s="434"/>
      <c r="E149" s="454">
        <f t="shared" si="63"/>
        <v>0</v>
      </c>
      <c r="F149" s="454"/>
      <c r="G149" s="454"/>
      <c r="H149" s="454"/>
      <c r="I149" s="454"/>
      <c r="J149" s="454">
        <f t="shared" si="66"/>
        <v>0</v>
      </c>
      <c r="K149" s="462"/>
      <c r="L149" s="462"/>
      <c r="M149" s="462"/>
      <c r="N149" s="462"/>
      <c r="O149" s="454"/>
      <c r="P149" s="454"/>
      <c r="Q149" s="454"/>
      <c r="R149" s="454">
        <f t="shared" si="64"/>
        <v>0</v>
      </c>
      <c r="S149" s="114">
        <f t="shared" si="50"/>
        <v>0</v>
      </c>
      <c r="T149" s="58">
        <f t="shared" si="65"/>
        <v>0</v>
      </c>
      <c r="U149" s="50">
        <f t="shared" si="51"/>
        <v>0</v>
      </c>
      <c r="V149" s="50"/>
      <c r="W149" s="50">
        <f t="shared" si="52"/>
        <v>0</v>
      </c>
    </row>
    <row r="150" spans="1:23" s="60" customFormat="1" ht="24.75" customHeight="1" hidden="1">
      <c r="A150" s="424"/>
      <c r="B150" s="424"/>
      <c r="C150" s="424"/>
      <c r="D150" s="54"/>
      <c r="E150" s="454">
        <f t="shared" si="63"/>
        <v>0</v>
      </c>
      <c r="F150" s="454"/>
      <c r="G150" s="454"/>
      <c r="H150" s="454"/>
      <c r="I150" s="454"/>
      <c r="J150" s="454">
        <f t="shared" si="66"/>
        <v>0</v>
      </c>
      <c r="K150" s="462"/>
      <c r="L150" s="462"/>
      <c r="M150" s="462"/>
      <c r="N150" s="462"/>
      <c r="O150" s="454"/>
      <c r="P150" s="462"/>
      <c r="Q150" s="462"/>
      <c r="R150" s="454">
        <f t="shared" si="64"/>
        <v>0</v>
      </c>
      <c r="S150" s="114">
        <f t="shared" si="50"/>
        <v>0</v>
      </c>
      <c r="T150" s="63">
        <f t="shared" si="65"/>
        <v>0</v>
      </c>
      <c r="U150" s="50">
        <f t="shared" si="51"/>
        <v>0</v>
      </c>
      <c r="V150" s="50"/>
      <c r="W150" s="50">
        <f t="shared" si="52"/>
        <v>0</v>
      </c>
    </row>
    <row r="151" spans="1:23" s="60" customFormat="1" ht="24.75" customHeight="1" hidden="1">
      <c r="A151" s="424"/>
      <c r="B151" s="424"/>
      <c r="C151" s="424"/>
      <c r="D151" s="54"/>
      <c r="E151" s="454">
        <f t="shared" si="63"/>
        <v>0</v>
      </c>
      <c r="F151" s="454"/>
      <c r="G151" s="454"/>
      <c r="H151" s="454"/>
      <c r="I151" s="454"/>
      <c r="J151" s="454">
        <f t="shared" si="66"/>
        <v>0</v>
      </c>
      <c r="K151" s="462"/>
      <c r="L151" s="462"/>
      <c r="M151" s="462"/>
      <c r="N151" s="462"/>
      <c r="O151" s="454"/>
      <c r="P151" s="462"/>
      <c r="Q151" s="462"/>
      <c r="R151" s="454">
        <f t="shared" si="64"/>
        <v>0</v>
      </c>
      <c r="S151" s="114">
        <f t="shared" si="50"/>
        <v>0</v>
      </c>
      <c r="T151" s="63">
        <f t="shared" si="65"/>
        <v>0</v>
      </c>
      <c r="U151" s="50">
        <f t="shared" si="51"/>
        <v>0</v>
      </c>
      <c r="V151" s="50"/>
      <c r="W151" s="50">
        <f t="shared" si="52"/>
        <v>0</v>
      </c>
    </row>
    <row r="152" spans="1:23" s="60" customFormat="1" ht="24.75" customHeight="1" hidden="1">
      <c r="A152" s="424"/>
      <c r="B152" s="424"/>
      <c r="C152" s="424"/>
      <c r="D152" s="54"/>
      <c r="E152" s="454">
        <f t="shared" si="63"/>
        <v>0</v>
      </c>
      <c r="F152" s="454"/>
      <c r="G152" s="454"/>
      <c r="H152" s="454"/>
      <c r="I152" s="454"/>
      <c r="J152" s="454">
        <f t="shared" si="66"/>
        <v>0</v>
      </c>
      <c r="K152" s="462"/>
      <c r="L152" s="462"/>
      <c r="M152" s="462"/>
      <c r="N152" s="462"/>
      <c r="O152" s="454"/>
      <c r="P152" s="462"/>
      <c r="Q152" s="462"/>
      <c r="R152" s="454">
        <f t="shared" si="64"/>
        <v>0</v>
      </c>
      <c r="S152" s="114">
        <f t="shared" si="50"/>
        <v>0</v>
      </c>
      <c r="T152" s="58">
        <f t="shared" si="65"/>
        <v>0</v>
      </c>
      <c r="U152" s="50">
        <f t="shared" si="51"/>
        <v>0</v>
      </c>
      <c r="V152" s="50"/>
      <c r="W152" s="50">
        <f t="shared" si="52"/>
        <v>0</v>
      </c>
    </row>
    <row r="153" spans="1:23" s="22" customFormat="1" ht="24.75" customHeight="1" hidden="1">
      <c r="A153" s="417" t="s">
        <v>515</v>
      </c>
      <c r="B153" s="417" t="s">
        <v>516</v>
      </c>
      <c r="C153" s="417" t="s">
        <v>633</v>
      </c>
      <c r="D153" s="7" t="s">
        <v>517</v>
      </c>
      <c r="E153" s="450">
        <f t="shared" si="63"/>
        <v>0</v>
      </c>
      <c r="F153" s="456"/>
      <c r="G153" s="456"/>
      <c r="H153" s="456"/>
      <c r="I153" s="456"/>
      <c r="J153" s="450">
        <f t="shared" si="66"/>
        <v>0</v>
      </c>
      <c r="K153" s="464"/>
      <c r="L153" s="464"/>
      <c r="M153" s="464"/>
      <c r="N153" s="464"/>
      <c r="O153" s="456"/>
      <c r="P153" s="464"/>
      <c r="Q153" s="464"/>
      <c r="R153" s="450">
        <f t="shared" si="64"/>
        <v>0</v>
      </c>
      <c r="S153" s="114">
        <f t="shared" si="50"/>
        <v>0</v>
      </c>
      <c r="T153" s="18">
        <f t="shared" si="65"/>
        <v>0</v>
      </c>
      <c r="U153" s="37">
        <f t="shared" si="51"/>
        <v>0</v>
      </c>
      <c r="V153" s="37"/>
      <c r="W153" s="37">
        <f t="shared" si="52"/>
        <v>0</v>
      </c>
    </row>
    <row r="154" spans="1:23" s="22" customFormat="1" ht="29.25" customHeight="1" hidden="1">
      <c r="A154" s="417" t="s">
        <v>369</v>
      </c>
      <c r="B154" s="417" t="s">
        <v>370</v>
      </c>
      <c r="C154" s="417" t="s">
        <v>633</v>
      </c>
      <c r="D154" s="7" t="s">
        <v>677</v>
      </c>
      <c r="E154" s="450">
        <f t="shared" si="63"/>
        <v>0</v>
      </c>
      <c r="F154" s="456"/>
      <c r="G154" s="456"/>
      <c r="H154" s="456"/>
      <c r="I154" s="456"/>
      <c r="J154" s="450">
        <f t="shared" si="66"/>
        <v>0</v>
      </c>
      <c r="K154" s="464"/>
      <c r="L154" s="464"/>
      <c r="M154" s="464"/>
      <c r="N154" s="464"/>
      <c r="O154" s="456"/>
      <c r="P154" s="464"/>
      <c r="Q154" s="464"/>
      <c r="R154" s="450">
        <f t="shared" si="64"/>
        <v>0</v>
      </c>
      <c r="S154" s="114">
        <f t="shared" si="50"/>
        <v>0</v>
      </c>
      <c r="T154" s="18">
        <f t="shared" si="65"/>
        <v>0</v>
      </c>
      <c r="U154" s="37">
        <f t="shared" si="51"/>
        <v>0</v>
      </c>
      <c r="V154" s="37"/>
      <c r="W154" s="37">
        <f t="shared" si="52"/>
        <v>0</v>
      </c>
    </row>
    <row r="155" spans="1:23" s="64" customFormat="1" ht="33" customHeight="1" hidden="1">
      <c r="A155" s="423" t="s">
        <v>108</v>
      </c>
      <c r="B155" s="423"/>
      <c r="C155" s="423"/>
      <c r="D155" s="116" t="s">
        <v>576</v>
      </c>
      <c r="E155" s="265">
        <f aca="true" t="shared" si="67" ref="E155:K155">E158+E159+E160+E161+E162+E164+E165+E166+E167+E168+E169+E170+E171+E172+E173+E174+E175+E176+E177+E178+E179+E163+E182+E181+E180</f>
        <v>0</v>
      </c>
      <c r="F155" s="265">
        <f t="shared" si="67"/>
        <v>0</v>
      </c>
      <c r="G155" s="265">
        <f t="shared" si="67"/>
        <v>0</v>
      </c>
      <c r="H155" s="265">
        <f t="shared" si="67"/>
        <v>0</v>
      </c>
      <c r="I155" s="265">
        <f t="shared" si="67"/>
        <v>0</v>
      </c>
      <c r="J155" s="265">
        <f t="shared" si="67"/>
        <v>0</v>
      </c>
      <c r="K155" s="265">
        <f t="shared" si="67"/>
        <v>0</v>
      </c>
      <c r="L155" s="265"/>
      <c r="M155" s="265">
        <f aca="true" t="shared" si="68" ref="M155:R155">M158+M159+M160+M161+M162+M164+M165+M166+M167+M168+M169+M170+M171+M172+M173+M174+M175+M176+M177+M178+M179+M163+M182+M181+M180</f>
        <v>0</v>
      </c>
      <c r="N155" s="265">
        <f t="shared" si="68"/>
        <v>0</v>
      </c>
      <c r="O155" s="265">
        <f t="shared" si="68"/>
        <v>0</v>
      </c>
      <c r="P155" s="265">
        <f t="shared" si="68"/>
        <v>0</v>
      </c>
      <c r="Q155" s="265">
        <f t="shared" si="68"/>
        <v>0</v>
      </c>
      <c r="R155" s="265">
        <f t="shared" si="68"/>
        <v>0</v>
      </c>
      <c r="S155" s="114">
        <f t="shared" si="50"/>
        <v>0</v>
      </c>
      <c r="T155" s="58">
        <f t="shared" si="65"/>
        <v>0</v>
      </c>
      <c r="U155" s="50">
        <f t="shared" si="51"/>
        <v>0</v>
      </c>
      <c r="V155" s="50"/>
      <c r="W155" s="50">
        <f t="shared" si="52"/>
        <v>0</v>
      </c>
    </row>
    <row r="156" spans="1:23" s="64" customFormat="1" ht="20.25" customHeight="1" hidden="1">
      <c r="A156" s="423" t="s">
        <v>109</v>
      </c>
      <c r="B156" s="423"/>
      <c r="C156" s="423"/>
      <c r="D156" s="116" t="s">
        <v>576</v>
      </c>
      <c r="E156" s="265">
        <f aca="true" t="shared" si="69" ref="E156:K156">SUM(E158:E182)</f>
        <v>0</v>
      </c>
      <c r="F156" s="265">
        <f t="shared" si="69"/>
        <v>0</v>
      </c>
      <c r="G156" s="265">
        <f t="shared" si="69"/>
        <v>0</v>
      </c>
      <c r="H156" s="265">
        <f t="shared" si="69"/>
        <v>0</v>
      </c>
      <c r="I156" s="265">
        <f t="shared" si="69"/>
        <v>0</v>
      </c>
      <c r="J156" s="265">
        <f t="shared" si="69"/>
        <v>0</v>
      </c>
      <c r="K156" s="265">
        <f t="shared" si="69"/>
        <v>0</v>
      </c>
      <c r="L156" s="265"/>
      <c r="M156" s="265">
        <f aca="true" t="shared" si="70" ref="M156:R156">SUM(M158:M182)</f>
        <v>0</v>
      </c>
      <c r="N156" s="265">
        <f t="shared" si="70"/>
        <v>0</v>
      </c>
      <c r="O156" s="265">
        <f t="shared" si="70"/>
        <v>0</v>
      </c>
      <c r="P156" s="265">
        <f t="shared" si="70"/>
        <v>0</v>
      </c>
      <c r="Q156" s="265">
        <f t="shared" si="70"/>
        <v>0</v>
      </c>
      <c r="R156" s="265">
        <f t="shared" si="70"/>
        <v>0</v>
      </c>
      <c r="S156" s="114">
        <f t="shared" si="50"/>
        <v>0</v>
      </c>
      <c r="T156" s="58">
        <f t="shared" si="65"/>
        <v>0</v>
      </c>
      <c r="U156" s="50">
        <f t="shared" si="51"/>
        <v>0</v>
      </c>
      <c r="V156" s="50"/>
      <c r="W156" s="50">
        <f t="shared" si="52"/>
        <v>0</v>
      </c>
    </row>
    <row r="157" spans="1:23" s="64" customFormat="1" ht="21" customHeight="1" hidden="1">
      <c r="A157" s="423"/>
      <c r="B157" s="423"/>
      <c r="C157" s="423"/>
      <c r="D157" s="116"/>
      <c r="E157" s="265">
        <f aca="true" t="shared" si="71" ref="E157:K157">E156-E179</f>
        <v>0</v>
      </c>
      <c r="F157" s="265">
        <f t="shared" si="71"/>
        <v>0</v>
      </c>
      <c r="G157" s="265">
        <f t="shared" si="71"/>
        <v>0</v>
      </c>
      <c r="H157" s="265">
        <f t="shared" si="71"/>
        <v>0</v>
      </c>
      <c r="I157" s="265">
        <f t="shared" si="71"/>
        <v>0</v>
      </c>
      <c r="J157" s="265">
        <f t="shared" si="71"/>
        <v>0</v>
      </c>
      <c r="K157" s="265">
        <f t="shared" si="71"/>
        <v>0</v>
      </c>
      <c r="L157" s="265"/>
      <c r="M157" s="265">
        <f aca="true" t="shared" si="72" ref="M157:R157">M156-M179</f>
        <v>0</v>
      </c>
      <c r="N157" s="265">
        <f t="shared" si="72"/>
        <v>0</v>
      </c>
      <c r="O157" s="265">
        <f t="shared" si="72"/>
        <v>0</v>
      </c>
      <c r="P157" s="265">
        <f t="shared" si="72"/>
        <v>0</v>
      </c>
      <c r="Q157" s="265">
        <f t="shared" si="72"/>
        <v>0</v>
      </c>
      <c r="R157" s="265">
        <f t="shared" si="72"/>
        <v>0</v>
      </c>
      <c r="S157" s="114">
        <f t="shared" si="50"/>
        <v>0</v>
      </c>
      <c r="T157" s="58"/>
      <c r="U157" s="50">
        <f t="shared" si="51"/>
        <v>0</v>
      </c>
      <c r="V157" s="50"/>
      <c r="W157" s="50">
        <f t="shared" si="52"/>
        <v>0</v>
      </c>
    </row>
    <row r="158" spans="1:23" s="22" customFormat="1" ht="23.25" customHeight="1" hidden="1">
      <c r="A158" s="426" t="s">
        <v>695</v>
      </c>
      <c r="B158" s="426" t="s">
        <v>164</v>
      </c>
      <c r="C158" s="427" t="s">
        <v>469</v>
      </c>
      <c r="D158" s="24" t="s">
        <v>504</v>
      </c>
      <c r="E158" s="463">
        <f aca="true" t="shared" si="73" ref="E158:E164">F158+I158</f>
        <v>0</v>
      </c>
      <c r="F158" s="456"/>
      <c r="G158" s="456"/>
      <c r="H158" s="456"/>
      <c r="I158" s="456"/>
      <c r="J158" s="456">
        <f aca="true" t="shared" si="74" ref="J158:J177">+K158+O158</f>
        <v>0</v>
      </c>
      <c r="K158" s="456"/>
      <c r="L158" s="456"/>
      <c r="M158" s="456"/>
      <c r="N158" s="456"/>
      <c r="O158" s="456"/>
      <c r="P158" s="456"/>
      <c r="Q158" s="456"/>
      <c r="R158" s="456">
        <f aca="true" t="shared" si="75" ref="R158:R170">+J158+E158</f>
        <v>0</v>
      </c>
      <c r="S158" s="114">
        <f t="shared" si="50"/>
        <v>0</v>
      </c>
      <c r="T158" s="18">
        <f aca="true" t="shared" si="76" ref="T158:T179">S158-R158</f>
        <v>0</v>
      </c>
      <c r="U158" s="37">
        <f t="shared" si="51"/>
        <v>0</v>
      </c>
      <c r="V158" s="37"/>
      <c r="W158" s="37">
        <f t="shared" si="52"/>
        <v>0</v>
      </c>
    </row>
    <row r="159" spans="1:23" s="22" customFormat="1" ht="21.75" customHeight="1" hidden="1">
      <c r="A159" s="426" t="s">
        <v>518</v>
      </c>
      <c r="B159" s="426" t="s">
        <v>519</v>
      </c>
      <c r="C159" s="426" t="s">
        <v>469</v>
      </c>
      <c r="D159" s="9" t="s">
        <v>40</v>
      </c>
      <c r="E159" s="456">
        <f t="shared" si="73"/>
        <v>0</v>
      </c>
      <c r="F159" s="456"/>
      <c r="G159" s="456"/>
      <c r="H159" s="456"/>
      <c r="I159" s="456"/>
      <c r="J159" s="456">
        <f t="shared" si="74"/>
        <v>0</v>
      </c>
      <c r="K159" s="464"/>
      <c r="L159" s="464"/>
      <c r="M159" s="464"/>
      <c r="N159" s="464"/>
      <c r="O159" s="456"/>
      <c r="P159" s="464"/>
      <c r="Q159" s="464"/>
      <c r="R159" s="456">
        <f t="shared" si="75"/>
        <v>0</v>
      </c>
      <c r="S159" s="114">
        <f t="shared" si="50"/>
        <v>0</v>
      </c>
      <c r="T159" s="18">
        <f t="shared" si="76"/>
        <v>0</v>
      </c>
      <c r="U159" s="37">
        <f t="shared" si="51"/>
        <v>0</v>
      </c>
      <c r="V159" s="37"/>
      <c r="W159" s="37">
        <f t="shared" si="52"/>
        <v>0</v>
      </c>
    </row>
    <row r="160" spans="1:23" s="22" customFormat="1" ht="26.25" customHeight="1" hidden="1">
      <c r="A160" s="426" t="s">
        <v>41</v>
      </c>
      <c r="B160" s="426" t="s">
        <v>42</v>
      </c>
      <c r="C160" s="426" t="s">
        <v>469</v>
      </c>
      <c r="D160" s="23" t="s">
        <v>373</v>
      </c>
      <c r="E160" s="456">
        <f t="shared" si="73"/>
        <v>0</v>
      </c>
      <c r="F160" s="456"/>
      <c r="G160" s="456"/>
      <c r="H160" s="456"/>
      <c r="I160" s="456"/>
      <c r="J160" s="456">
        <f t="shared" si="74"/>
        <v>0</v>
      </c>
      <c r="K160" s="464"/>
      <c r="L160" s="464"/>
      <c r="M160" s="464"/>
      <c r="N160" s="464"/>
      <c r="O160" s="456"/>
      <c r="P160" s="464"/>
      <c r="Q160" s="464"/>
      <c r="R160" s="456">
        <f t="shared" si="75"/>
        <v>0</v>
      </c>
      <c r="S160" s="114">
        <f t="shared" si="50"/>
        <v>0</v>
      </c>
      <c r="T160" s="18">
        <f t="shared" si="76"/>
        <v>0</v>
      </c>
      <c r="U160" s="37">
        <f t="shared" si="51"/>
        <v>0</v>
      </c>
      <c r="V160" s="37"/>
      <c r="W160" s="37">
        <f t="shared" si="52"/>
        <v>0</v>
      </c>
    </row>
    <row r="161" spans="1:23" s="22" customFormat="1" ht="26.25" customHeight="1" hidden="1">
      <c r="A161" s="426" t="s">
        <v>43</v>
      </c>
      <c r="B161" s="426" t="s">
        <v>44</v>
      </c>
      <c r="C161" s="426" t="s">
        <v>469</v>
      </c>
      <c r="D161" s="9" t="s">
        <v>64</v>
      </c>
      <c r="E161" s="456">
        <f t="shared" si="73"/>
        <v>0</v>
      </c>
      <c r="F161" s="456"/>
      <c r="G161" s="456"/>
      <c r="H161" s="456"/>
      <c r="I161" s="456"/>
      <c r="J161" s="456">
        <f t="shared" si="74"/>
        <v>0</v>
      </c>
      <c r="K161" s="464"/>
      <c r="L161" s="464"/>
      <c r="M161" s="464"/>
      <c r="N161" s="464"/>
      <c r="O161" s="456"/>
      <c r="P161" s="464"/>
      <c r="Q161" s="464"/>
      <c r="R161" s="456">
        <f t="shared" si="75"/>
        <v>0</v>
      </c>
      <c r="S161" s="114">
        <f aca="true" t="shared" si="77" ref="S161:S192">+E161+J161</f>
        <v>0</v>
      </c>
      <c r="T161" s="18">
        <f t="shared" si="76"/>
        <v>0</v>
      </c>
      <c r="U161" s="37">
        <f aca="true" t="shared" si="78" ref="U161:U188">Q161-P161</f>
        <v>0</v>
      </c>
      <c r="V161" s="37"/>
      <c r="W161" s="37">
        <f aca="true" t="shared" si="79" ref="W161:W188">P161-O161</f>
        <v>0</v>
      </c>
    </row>
    <row r="162" spans="1:23" s="60" customFormat="1" ht="24.75" customHeight="1" hidden="1">
      <c r="A162" s="424" t="s">
        <v>166</v>
      </c>
      <c r="B162" s="424" t="s">
        <v>167</v>
      </c>
      <c r="C162" s="424" t="s">
        <v>469</v>
      </c>
      <c r="D162" s="54" t="s">
        <v>511</v>
      </c>
      <c r="E162" s="454">
        <f t="shared" si="73"/>
        <v>0</v>
      </c>
      <c r="F162" s="454"/>
      <c r="G162" s="454"/>
      <c r="H162" s="454"/>
      <c r="I162" s="454"/>
      <c r="J162" s="454">
        <f t="shared" si="74"/>
        <v>0</v>
      </c>
      <c r="K162" s="462"/>
      <c r="L162" s="462"/>
      <c r="M162" s="462"/>
      <c r="N162" s="462"/>
      <c r="O162" s="454"/>
      <c r="P162" s="462"/>
      <c r="Q162" s="462"/>
      <c r="R162" s="454">
        <f t="shared" si="75"/>
        <v>0</v>
      </c>
      <c r="S162" s="114">
        <f t="shared" si="77"/>
        <v>0</v>
      </c>
      <c r="T162" s="58">
        <f t="shared" si="76"/>
        <v>0</v>
      </c>
      <c r="U162" s="50">
        <f t="shared" si="78"/>
        <v>0</v>
      </c>
      <c r="V162" s="50"/>
      <c r="W162" s="50">
        <f t="shared" si="79"/>
        <v>0</v>
      </c>
    </row>
    <row r="163" spans="1:23" s="60" customFormat="1" ht="24.75" customHeight="1" hidden="1">
      <c r="A163" s="424" t="s">
        <v>168</v>
      </c>
      <c r="B163" s="424" t="s">
        <v>169</v>
      </c>
      <c r="C163" s="424" t="s">
        <v>469</v>
      </c>
      <c r="D163" s="54" t="s">
        <v>679</v>
      </c>
      <c r="E163" s="454">
        <f t="shared" si="73"/>
        <v>0</v>
      </c>
      <c r="F163" s="454"/>
      <c r="G163" s="454"/>
      <c r="H163" s="454"/>
      <c r="I163" s="454"/>
      <c r="J163" s="454">
        <f t="shared" si="74"/>
        <v>0</v>
      </c>
      <c r="K163" s="462"/>
      <c r="L163" s="462"/>
      <c r="M163" s="462"/>
      <c r="N163" s="462"/>
      <c r="O163" s="454"/>
      <c r="P163" s="462"/>
      <c r="Q163" s="462"/>
      <c r="R163" s="454">
        <f t="shared" si="75"/>
        <v>0</v>
      </c>
      <c r="S163" s="114">
        <f t="shared" si="77"/>
        <v>0</v>
      </c>
      <c r="T163" s="58">
        <f t="shared" si="76"/>
        <v>0</v>
      </c>
      <c r="U163" s="50">
        <f t="shared" si="78"/>
        <v>0</v>
      </c>
      <c r="V163" s="50"/>
      <c r="W163" s="50">
        <f t="shared" si="79"/>
        <v>0</v>
      </c>
    </row>
    <row r="164" spans="1:23" s="33" customFormat="1" ht="23.25" customHeight="1" hidden="1">
      <c r="A164" s="417" t="s">
        <v>170</v>
      </c>
      <c r="B164" s="417" t="s">
        <v>171</v>
      </c>
      <c r="C164" s="417" t="s">
        <v>469</v>
      </c>
      <c r="D164" s="7" t="s">
        <v>598</v>
      </c>
      <c r="E164" s="450">
        <f t="shared" si="73"/>
        <v>0</v>
      </c>
      <c r="F164" s="450"/>
      <c r="G164" s="450"/>
      <c r="H164" s="450"/>
      <c r="I164" s="450"/>
      <c r="J164" s="450">
        <f t="shared" si="74"/>
        <v>0</v>
      </c>
      <c r="K164" s="458"/>
      <c r="L164" s="458"/>
      <c r="M164" s="458"/>
      <c r="N164" s="458"/>
      <c r="O164" s="450"/>
      <c r="P164" s="458"/>
      <c r="Q164" s="458"/>
      <c r="R164" s="450">
        <f t="shared" si="75"/>
        <v>0</v>
      </c>
      <c r="S164" s="114">
        <f t="shared" si="77"/>
        <v>0</v>
      </c>
      <c r="T164" s="18">
        <f t="shared" si="76"/>
        <v>0</v>
      </c>
      <c r="U164" s="37">
        <f t="shared" si="78"/>
        <v>0</v>
      </c>
      <c r="V164" s="37"/>
      <c r="W164" s="37">
        <f t="shared" si="79"/>
        <v>0</v>
      </c>
    </row>
    <row r="165" spans="1:23" s="33" customFormat="1" ht="21" customHeight="1" hidden="1">
      <c r="A165" s="417" t="s">
        <v>45</v>
      </c>
      <c r="B165" s="426" t="s">
        <v>699</v>
      </c>
      <c r="C165" s="426">
        <v>1090</v>
      </c>
      <c r="D165" s="9" t="s">
        <v>700</v>
      </c>
      <c r="E165" s="450">
        <f>+F165+I165</f>
        <v>0</v>
      </c>
      <c r="F165" s="450"/>
      <c r="G165" s="450"/>
      <c r="H165" s="450"/>
      <c r="I165" s="450"/>
      <c r="J165" s="450">
        <f t="shared" si="74"/>
        <v>0</v>
      </c>
      <c r="K165" s="458"/>
      <c r="L165" s="458"/>
      <c r="M165" s="458"/>
      <c r="N165" s="458"/>
      <c r="O165" s="450"/>
      <c r="P165" s="458"/>
      <c r="Q165" s="458"/>
      <c r="R165" s="450">
        <f t="shared" si="75"/>
        <v>0</v>
      </c>
      <c r="S165" s="114">
        <f t="shared" si="77"/>
        <v>0</v>
      </c>
      <c r="T165" s="18">
        <f t="shared" si="76"/>
        <v>0</v>
      </c>
      <c r="U165" s="37">
        <f t="shared" si="78"/>
        <v>0</v>
      </c>
      <c r="V165" s="37"/>
      <c r="W165" s="37">
        <f t="shared" si="79"/>
        <v>0</v>
      </c>
    </row>
    <row r="166" spans="1:23" s="117" customFormat="1" ht="18.75" customHeight="1" hidden="1">
      <c r="A166" s="417" t="s">
        <v>46</v>
      </c>
      <c r="B166" s="426">
        <v>3242</v>
      </c>
      <c r="C166" s="426">
        <v>1090</v>
      </c>
      <c r="D166" s="9" t="s">
        <v>197</v>
      </c>
      <c r="E166" s="450">
        <f>+F166+I166</f>
        <v>0</v>
      </c>
      <c r="F166" s="450"/>
      <c r="G166" s="450"/>
      <c r="H166" s="450"/>
      <c r="I166" s="450"/>
      <c r="J166" s="450">
        <f t="shared" si="74"/>
        <v>0</v>
      </c>
      <c r="K166" s="458"/>
      <c r="L166" s="458"/>
      <c r="M166" s="458"/>
      <c r="N166" s="458"/>
      <c r="O166" s="450"/>
      <c r="P166" s="458"/>
      <c r="Q166" s="458"/>
      <c r="R166" s="450">
        <f t="shared" si="75"/>
        <v>0</v>
      </c>
      <c r="S166" s="114">
        <f t="shared" si="77"/>
        <v>0</v>
      </c>
      <c r="T166" s="18">
        <f t="shared" si="76"/>
        <v>0</v>
      </c>
      <c r="U166" s="37">
        <f t="shared" si="78"/>
        <v>0</v>
      </c>
      <c r="V166" s="37"/>
      <c r="W166" s="37">
        <f t="shared" si="79"/>
        <v>0</v>
      </c>
    </row>
    <row r="167" spans="1:23" s="60" customFormat="1" ht="18.75" customHeight="1" hidden="1">
      <c r="A167" s="424" t="s">
        <v>172</v>
      </c>
      <c r="B167" s="424" t="s">
        <v>173</v>
      </c>
      <c r="C167" s="424" t="s">
        <v>694</v>
      </c>
      <c r="D167" s="54" t="s">
        <v>569</v>
      </c>
      <c r="E167" s="454">
        <f aca="true" t="shared" si="80" ref="E167:E182">F167+I167</f>
        <v>0</v>
      </c>
      <c r="F167" s="454"/>
      <c r="G167" s="454"/>
      <c r="H167" s="454"/>
      <c r="I167" s="454"/>
      <c r="J167" s="454">
        <f t="shared" si="74"/>
        <v>0</v>
      </c>
      <c r="K167" s="462"/>
      <c r="L167" s="462"/>
      <c r="M167" s="462"/>
      <c r="N167" s="462"/>
      <c r="O167" s="454"/>
      <c r="P167" s="462"/>
      <c r="Q167" s="462"/>
      <c r="R167" s="454">
        <f t="shared" si="75"/>
        <v>0</v>
      </c>
      <c r="S167" s="114">
        <f t="shared" si="77"/>
        <v>0</v>
      </c>
      <c r="T167" s="58">
        <f t="shared" si="76"/>
        <v>0</v>
      </c>
      <c r="U167" s="50">
        <f t="shared" si="78"/>
        <v>0</v>
      </c>
      <c r="V167" s="50"/>
      <c r="W167" s="50">
        <f t="shared" si="79"/>
        <v>0</v>
      </c>
    </row>
    <row r="168" spans="1:23" s="60" customFormat="1" ht="24" customHeight="1" hidden="1">
      <c r="A168" s="424" t="s">
        <v>174</v>
      </c>
      <c r="B168" s="424" t="s">
        <v>175</v>
      </c>
      <c r="C168" s="424" t="s">
        <v>694</v>
      </c>
      <c r="D168" s="54" t="s">
        <v>182</v>
      </c>
      <c r="E168" s="454">
        <f t="shared" si="80"/>
        <v>0</v>
      </c>
      <c r="F168" s="454"/>
      <c r="G168" s="454"/>
      <c r="H168" s="454"/>
      <c r="I168" s="454"/>
      <c r="J168" s="454">
        <f t="shared" si="74"/>
        <v>0</v>
      </c>
      <c r="K168" s="462"/>
      <c r="L168" s="462"/>
      <c r="M168" s="462"/>
      <c r="N168" s="462"/>
      <c r="O168" s="454"/>
      <c r="P168" s="462"/>
      <c r="Q168" s="462"/>
      <c r="R168" s="454">
        <f t="shared" si="75"/>
        <v>0</v>
      </c>
      <c r="S168" s="114">
        <f t="shared" si="77"/>
        <v>0</v>
      </c>
      <c r="T168" s="58">
        <f t="shared" si="76"/>
        <v>0</v>
      </c>
      <c r="U168" s="50">
        <f t="shared" si="78"/>
        <v>0</v>
      </c>
      <c r="V168" s="50"/>
      <c r="W168" s="50">
        <f t="shared" si="79"/>
        <v>0</v>
      </c>
    </row>
    <row r="169" spans="1:23" s="60" customFormat="1" ht="23.25" customHeight="1" hidden="1">
      <c r="A169" s="424" t="s">
        <v>165</v>
      </c>
      <c r="B169" s="424" t="s">
        <v>176</v>
      </c>
      <c r="C169" s="424" t="s">
        <v>694</v>
      </c>
      <c r="D169" s="54" t="s">
        <v>418</v>
      </c>
      <c r="E169" s="454">
        <f t="shared" si="80"/>
        <v>0</v>
      </c>
      <c r="F169" s="454"/>
      <c r="G169" s="454"/>
      <c r="H169" s="454"/>
      <c r="I169" s="454"/>
      <c r="J169" s="454">
        <f t="shared" si="74"/>
        <v>0</v>
      </c>
      <c r="K169" s="462"/>
      <c r="L169" s="462"/>
      <c r="M169" s="462"/>
      <c r="N169" s="462"/>
      <c r="O169" s="454"/>
      <c r="P169" s="462"/>
      <c r="Q169" s="462"/>
      <c r="R169" s="454">
        <f t="shared" si="75"/>
        <v>0</v>
      </c>
      <c r="S169" s="114">
        <f t="shared" si="77"/>
        <v>0</v>
      </c>
      <c r="T169" s="58">
        <f t="shared" si="76"/>
        <v>0</v>
      </c>
      <c r="U169" s="50">
        <f t="shared" si="78"/>
        <v>0</v>
      </c>
      <c r="V169" s="50"/>
      <c r="W169" s="50">
        <f t="shared" si="79"/>
        <v>0</v>
      </c>
    </row>
    <row r="170" spans="1:23" s="60" customFormat="1" ht="23.25" customHeight="1" hidden="1">
      <c r="A170" s="424" t="s">
        <v>177</v>
      </c>
      <c r="B170" s="424" t="s">
        <v>693</v>
      </c>
      <c r="C170" s="424" t="s">
        <v>694</v>
      </c>
      <c r="D170" s="54" t="s">
        <v>707</v>
      </c>
      <c r="E170" s="454">
        <f t="shared" si="80"/>
        <v>0</v>
      </c>
      <c r="F170" s="454"/>
      <c r="G170" s="454"/>
      <c r="H170" s="454"/>
      <c r="I170" s="454"/>
      <c r="J170" s="454">
        <f t="shared" si="74"/>
        <v>0</v>
      </c>
      <c r="K170" s="462"/>
      <c r="L170" s="462"/>
      <c r="M170" s="462"/>
      <c r="N170" s="462"/>
      <c r="O170" s="454"/>
      <c r="P170" s="462"/>
      <c r="Q170" s="462"/>
      <c r="R170" s="454">
        <f t="shared" si="75"/>
        <v>0</v>
      </c>
      <c r="S170" s="114">
        <f t="shared" si="77"/>
        <v>0</v>
      </c>
      <c r="T170" s="58">
        <f t="shared" si="76"/>
        <v>0</v>
      </c>
      <c r="U170" s="50">
        <f t="shared" si="78"/>
        <v>0</v>
      </c>
      <c r="V170" s="50"/>
      <c r="W170" s="50">
        <f t="shared" si="79"/>
        <v>0</v>
      </c>
    </row>
    <row r="171" spans="1:23" s="60" customFormat="1" ht="27" customHeight="1" hidden="1">
      <c r="A171" s="424" t="s">
        <v>178</v>
      </c>
      <c r="B171" s="424" t="s">
        <v>179</v>
      </c>
      <c r="C171" s="424" t="s">
        <v>694</v>
      </c>
      <c r="D171" s="54" t="s">
        <v>513</v>
      </c>
      <c r="E171" s="454">
        <f t="shared" si="80"/>
        <v>0</v>
      </c>
      <c r="F171" s="454"/>
      <c r="G171" s="454"/>
      <c r="H171" s="454"/>
      <c r="I171" s="454"/>
      <c r="J171" s="454">
        <f t="shared" si="74"/>
        <v>0</v>
      </c>
      <c r="K171" s="462"/>
      <c r="L171" s="462"/>
      <c r="M171" s="462"/>
      <c r="N171" s="462"/>
      <c r="O171" s="454"/>
      <c r="P171" s="462"/>
      <c r="Q171" s="462"/>
      <c r="R171" s="454"/>
      <c r="S171" s="114">
        <f t="shared" si="77"/>
        <v>0</v>
      </c>
      <c r="T171" s="58">
        <f t="shared" si="76"/>
        <v>0</v>
      </c>
      <c r="U171" s="50">
        <f t="shared" si="78"/>
        <v>0</v>
      </c>
      <c r="V171" s="50"/>
      <c r="W171" s="50">
        <f t="shared" si="79"/>
        <v>0</v>
      </c>
    </row>
    <row r="172" spans="1:23" s="60" customFormat="1" ht="26.25" customHeight="1" hidden="1">
      <c r="A172" s="424" t="s">
        <v>180</v>
      </c>
      <c r="B172" s="424" t="s">
        <v>181</v>
      </c>
      <c r="C172" s="424" t="s">
        <v>694</v>
      </c>
      <c r="D172" s="54" t="s">
        <v>403</v>
      </c>
      <c r="E172" s="454">
        <f t="shared" si="80"/>
        <v>0</v>
      </c>
      <c r="F172" s="454"/>
      <c r="G172" s="454"/>
      <c r="H172" s="454"/>
      <c r="I172" s="454"/>
      <c r="J172" s="454">
        <f t="shared" si="74"/>
        <v>0</v>
      </c>
      <c r="K172" s="462"/>
      <c r="L172" s="462"/>
      <c r="M172" s="462"/>
      <c r="N172" s="462"/>
      <c r="O172" s="454"/>
      <c r="P172" s="462"/>
      <c r="Q172" s="462"/>
      <c r="R172" s="454"/>
      <c r="S172" s="114">
        <f t="shared" si="77"/>
        <v>0</v>
      </c>
      <c r="T172" s="58">
        <f t="shared" si="76"/>
        <v>0</v>
      </c>
      <c r="U172" s="50">
        <f t="shared" si="78"/>
        <v>0</v>
      </c>
      <c r="V172" s="50"/>
      <c r="W172" s="50">
        <f t="shared" si="79"/>
        <v>0</v>
      </c>
    </row>
    <row r="173" spans="1:23" s="60" customFormat="1" ht="24" customHeight="1" hidden="1">
      <c r="A173" s="424" t="s">
        <v>439</v>
      </c>
      <c r="B173" s="424" t="s">
        <v>440</v>
      </c>
      <c r="C173" s="424" t="s">
        <v>694</v>
      </c>
      <c r="D173" s="54" t="s">
        <v>218</v>
      </c>
      <c r="E173" s="454">
        <f t="shared" si="80"/>
        <v>0</v>
      </c>
      <c r="F173" s="454"/>
      <c r="G173" s="454"/>
      <c r="H173" s="454"/>
      <c r="I173" s="454"/>
      <c r="J173" s="454">
        <f t="shared" si="74"/>
        <v>0</v>
      </c>
      <c r="K173" s="462"/>
      <c r="L173" s="462"/>
      <c r="M173" s="462"/>
      <c r="N173" s="462"/>
      <c r="O173" s="454"/>
      <c r="P173" s="462"/>
      <c r="Q173" s="462"/>
      <c r="R173" s="454"/>
      <c r="S173" s="114">
        <f t="shared" si="77"/>
        <v>0</v>
      </c>
      <c r="T173" s="58">
        <f t="shared" si="76"/>
        <v>0</v>
      </c>
      <c r="U173" s="50">
        <f t="shared" si="78"/>
        <v>0</v>
      </c>
      <c r="V173" s="50"/>
      <c r="W173" s="50">
        <f t="shared" si="79"/>
        <v>0</v>
      </c>
    </row>
    <row r="174" spans="1:23" s="60" customFormat="1" ht="35.25" customHeight="1" hidden="1">
      <c r="A174" s="435" t="s">
        <v>512</v>
      </c>
      <c r="B174" s="435" t="s">
        <v>732</v>
      </c>
      <c r="C174" s="435" t="s">
        <v>694</v>
      </c>
      <c r="D174" s="65" t="s">
        <v>356</v>
      </c>
      <c r="E174" s="454">
        <f t="shared" si="80"/>
        <v>0</v>
      </c>
      <c r="F174" s="454"/>
      <c r="G174" s="454"/>
      <c r="H174" s="454"/>
      <c r="I174" s="454"/>
      <c r="J174" s="454">
        <f t="shared" si="74"/>
        <v>0</v>
      </c>
      <c r="K174" s="462"/>
      <c r="L174" s="462"/>
      <c r="M174" s="462"/>
      <c r="N174" s="462"/>
      <c r="O174" s="454"/>
      <c r="P174" s="462"/>
      <c r="Q174" s="462"/>
      <c r="R174" s="454">
        <f aca="true" t="shared" si="81" ref="R174:R182">+J174+E174</f>
        <v>0</v>
      </c>
      <c r="S174" s="114">
        <f t="shared" si="77"/>
        <v>0</v>
      </c>
      <c r="T174" s="58">
        <f t="shared" si="76"/>
        <v>0</v>
      </c>
      <c r="U174" s="50">
        <f t="shared" si="78"/>
        <v>0</v>
      </c>
      <c r="V174" s="50"/>
      <c r="W174" s="50">
        <f t="shared" si="79"/>
        <v>0</v>
      </c>
    </row>
    <row r="175" spans="1:23" s="60" customFormat="1" ht="29.25" customHeight="1" hidden="1">
      <c r="A175" s="435" t="s">
        <v>357</v>
      </c>
      <c r="B175" s="435" t="s">
        <v>358</v>
      </c>
      <c r="C175" s="435" t="s">
        <v>694</v>
      </c>
      <c r="D175" s="65" t="s">
        <v>83</v>
      </c>
      <c r="E175" s="454">
        <f t="shared" si="80"/>
        <v>0</v>
      </c>
      <c r="F175" s="454"/>
      <c r="G175" s="454"/>
      <c r="H175" s="454"/>
      <c r="I175" s="454"/>
      <c r="J175" s="454">
        <f t="shared" si="74"/>
        <v>0</v>
      </c>
      <c r="K175" s="462"/>
      <c r="L175" s="462"/>
      <c r="M175" s="462"/>
      <c r="N175" s="462"/>
      <c r="O175" s="454"/>
      <c r="P175" s="462"/>
      <c r="Q175" s="462"/>
      <c r="R175" s="454">
        <f t="shared" si="81"/>
        <v>0</v>
      </c>
      <c r="S175" s="114">
        <f t="shared" si="77"/>
        <v>0</v>
      </c>
      <c r="T175" s="58">
        <f t="shared" si="76"/>
        <v>0</v>
      </c>
      <c r="U175" s="50">
        <f t="shared" si="78"/>
        <v>0</v>
      </c>
      <c r="V175" s="50"/>
      <c r="W175" s="50">
        <f t="shared" si="79"/>
        <v>0</v>
      </c>
    </row>
    <row r="176" spans="1:23" s="60" customFormat="1" ht="29.25" customHeight="1" hidden="1">
      <c r="A176" s="424" t="s">
        <v>84</v>
      </c>
      <c r="B176" s="424" t="s">
        <v>85</v>
      </c>
      <c r="C176" s="424" t="s">
        <v>694</v>
      </c>
      <c r="D176" s="54" t="s">
        <v>86</v>
      </c>
      <c r="E176" s="454">
        <f t="shared" si="80"/>
        <v>0</v>
      </c>
      <c r="F176" s="454"/>
      <c r="G176" s="454"/>
      <c r="H176" s="454"/>
      <c r="I176" s="454"/>
      <c r="J176" s="454">
        <f t="shared" si="74"/>
        <v>0</v>
      </c>
      <c r="K176" s="462"/>
      <c r="L176" s="462"/>
      <c r="M176" s="462"/>
      <c r="N176" s="462"/>
      <c r="O176" s="454"/>
      <c r="P176" s="462"/>
      <c r="Q176" s="462"/>
      <c r="R176" s="454">
        <f t="shared" si="81"/>
        <v>0</v>
      </c>
      <c r="S176" s="114">
        <f t="shared" si="77"/>
        <v>0</v>
      </c>
      <c r="T176" s="58">
        <f t="shared" si="76"/>
        <v>0</v>
      </c>
      <c r="U176" s="50">
        <f t="shared" si="78"/>
        <v>0</v>
      </c>
      <c r="V176" s="50"/>
      <c r="W176" s="50">
        <f t="shared" si="79"/>
        <v>0</v>
      </c>
    </row>
    <row r="177" spans="1:23" s="60" customFormat="1" ht="26.25" customHeight="1" hidden="1">
      <c r="A177" s="435" t="s">
        <v>87</v>
      </c>
      <c r="B177" s="435" t="s">
        <v>88</v>
      </c>
      <c r="C177" s="435" t="s">
        <v>694</v>
      </c>
      <c r="D177" s="65" t="s">
        <v>360</v>
      </c>
      <c r="E177" s="454">
        <f t="shared" si="80"/>
        <v>0</v>
      </c>
      <c r="F177" s="454"/>
      <c r="G177" s="454"/>
      <c r="H177" s="454"/>
      <c r="I177" s="454"/>
      <c r="J177" s="454">
        <f t="shared" si="74"/>
        <v>0</v>
      </c>
      <c r="K177" s="462"/>
      <c r="L177" s="462"/>
      <c r="M177" s="462"/>
      <c r="N177" s="462"/>
      <c r="O177" s="454"/>
      <c r="P177" s="462"/>
      <c r="Q177" s="462"/>
      <c r="R177" s="454">
        <f t="shared" si="81"/>
        <v>0</v>
      </c>
      <c r="S177" s="114">
        <f t="shared" si="77"/>
        <v>0</v>
      </c>
      <c r="T177" s="58">
        <f t="shared" si="76"/>
        <v>0</v>
      </c>
      <c r="U177" s="50">
        <f t="shared" si="78"/>
        <v>0</v>
      </c>
      <c r="V177" s="50"/>
      <c r="W177" s="50">
        <f t="shared" si="79"/>
        <v>0</v>
      </c>
    </row>
    <row r="178" spans="1:23" s="60" customFormat="1" ht="21" customHeight="1" hidden="1">
      <c r="A178" s="435" t="s">
        <v>125</v>
      </c>
      <c r="B178" s="435" t="s">
        <v>124</v>
      </c>
      <c r="C178" s="435" t="s">
        <v>694</v>
      </c>
      <c r="D178" s="65" t="s">
        <v>123</v>
      </c>
      <c r="E178" s="454">
        <f t="shared" si="80"/>
        <v>0</v>
      </c>
      <c r="F178" s="454"/>
      <c r="G178" s="454"/>
      <c r="H178" s="454"/>
      <c r="I178" s="454"/>
      <c r="J178" s="454"/>
      <c r="K178" s="462"/>
      <c r="L178" s="462"/>
      <c r="M178" s="462"/>
      <c r="N178" s="462"/>
      <c r="O178" s="454"/>
      <c r="P178" s="462"/>
      <c r="Q178" s="462"/>
      <c r="R178" s="454">
        <f t="shared" si="81"/>
        <v>0</v>
      </c>
      <c r="S178" s="114">
        <f t="shared" si="77"/>
        <v>0</v>
      </c>
      <c r="T178" s="58">
        <f t="shared" si="76"/>
        <v>0</v>
      </c>
      <c r="U178" s="50">
        <f t="shared" si="78"/>
        <v>0</v>
      </c>
      <c r="V178" s="50"/>
      <c r="W178" s="50">
        <f t="shared" si="79"/>
        <v>0</v>
      </c>
    </row>
    <row r="179" spans="1:23" s="60" customFormat="1" ht="24" customHeight="1" hidden="1">
      <c r="A179" s="424" t="s">
        <v>220</v>
      </c>
      <c r="B179" s="424" t="s">
        <v>219</v>
      </c>
      <c r="C179" s="424" t="s">
        <v>221</v>
      </c>
      <c r="D179" s="54" t="s">
        <v>437</v>
      </c>
      <c r="E179" s="454">
        <f t="shared" si="80"/>
        <v>0</v>
      </c>
      <c r="F179" s="454"/>
      <c r="G179" s="454"/>
      <c r="H179" s="454"/>
      <c r="I179" s="454"/>
      <c r="J179" s="454"/>
      <c r="K179" s="462"/>
      <c r="L179" s="462"/>
      <c r="M179" s="462"/>
      <c r="N179" s="462"/>
      <c r="O179" s="454"/>
      <c r="P179" s="462"/>
      <c r="Q179" s="462"/>
      <c r="R179" s="454">
        <f t="shared" si="81"/>
        <v>0</v>
      </c>
      <c r="S179" s="114">
        <f t="shared" si="77"/>
        <v>0</v>
      </c>
      <c r="T179" s="58">
        <f t="shared" si="76"/>
        <v>0</v>
      </c>
      <c r="U179" s="50">
        <f t="shared" si="78"/>
        <v>0</v>
      </c>
      <c r="V179" s="50"/>
      <c r="W179" s="50">
        <f t="shared" si="79"/>
        <v>0</v>
      </c>
    </row>
    <row r="180" spans="1:23" s="60" customFormat="1" ht="21" customHeight="1" hidden="1">
      <c r="A180" s="424" t="s">
        <v>38</v>
      </c>
      <c r="B180" s="424" t="s">
        <v>683</v>
      </c>
      <c r="C180" s="424" t="s">
        <v>116</v>
      </c>
      <c r="D180" s="54" t="s">
        <v>543</v>
      </c>
      <c r="E180" s="454">
        <f t="shared" si="80"/>
        <v>0</v>
      </c>
      <c r="F180" s="454"/>
      <c r="G180" s="454"/>
      <c r="H180" s="454"/>
      <c r="I180" s="454"/>
      <c r="J180" s="454"/>
      <c r="K180" s="462"/>
      <c r="L180" s="462"/>
      <c r="M180" s="462"/>
      <c r="N180" s="462"/>
      <c r="O180" s="454"/>
      <c r="P180" s="462"/>
      <c r="Q180" s="462"/>
      <c r="R180" s="454">
        <f t="shared" si="81"/>
        <v>0</v>
      </c>
      <c r="S180" s="114">
        <f t="shared" si="77"/>
        <v>0</v>
      </c>
      <c r="T180" s="58"/>
      <c r="U180" s="50">
        <f t="shared" si="78"/>
        <v>0</v>
      </c>
      <c r="V180" s="50"/>
      <c r="W180" s="50">
        <f t="shared" si="79"/>
        <v>0</v>
      </c>
    </row>
    <row r="181" spans="1:23" s="33" customFormat="1" ht="20.25" customHeight="1" hidden="1">
      <c r="A181" s="417" t="s">
        <v>483</v>
      </c>
      <c r="B181" s="417" t="s">
        <v>685</v>
      </c>
      <c r="C181" s="417" t="s">
        <v>634</v>
      </c>
      <c r="D181" s="7" t="s">
        <v>605</v>
      </c>
      <c r="E181" s="456">
        <f t="shared" si="80"/>
        <v>0</v>
      </c>
      <c r="F181" s="450"/>
      <c r="G181" s="450"/>
      <c r="H181" s="450"/>
      <c r="I181" s="450"/>
      <c r="J181" s="456">
        <f>+K181+O181</f>
        <v>0</v>
      </c>
      <c r="K181" s="458"/>
      <c r="L181" s="458"/>
      <c r="M181" s="458"/>
      <c r="N181" s="458"/>
      <c r="O181" s="450"/>
      <c r="P181" s="458"/>
      <c r="Q181" s="458"/>
      <c r="R181" s="456">
        <f t="shared" si="81"/>
        <v>0</v>
      </c>
      <c r="S181" s="114">
        <f t="shared" si="77"/>
        <v>0</v>
      </c>
      <c r="T181" s="18"/>
      <c r="U181" s="37">
        <f t="shared" si="78"/>
        <v>0</v>
      </c>
      <c r="V181" s="37"/>
      <c r="W181" s="37">
        <f t="shared" si="79"/>
        <v>0</v>
      </c>
    </row>
    <row r="182" spans="1:23" s="33" customFormat="1" ht="24" customHeight="1" hidden="1">
      <c r="A182" s="417" t="s">
        <v>716</v>
      </c>
      <c r="B182" s="417" t="s">
        <v>717</v>
      </c>
      <c r="C182" s="417" t="s">
        <v>468</v>
      </c>
      <c r="D182" s="7" t="s">
        <v>477</v>
      </c>
      <c r="E182" s="456">
        <f t="shared" si="80"/>
        <v>0</v>
      </c>
      <c r="F182" s="450"/>
      <c r="G182" s="450"/>
      <c r="H182" s="450"/>
      <c r="I182" s="450"/>
      <c r="J182" s="456">
        <f>+K182+O182</f>
        <v>0</v>
      </c>
      <c r="K182" s="458"/>
      <c r="L182" s="458"/>
      <c r="M182" s="458"/>
      <c r="N182" s="458"/>
      <c r="O182" s="450"/>
      <c r="P182" s="458"/>
      <c r="Q182" s="458"/>
      <c r="R182" s="456">
        <f t="shared" si="81"/>
        <v>0</v>
      </c>
      <c r="S182" s="114">
        <f t="shared" si="77"/>
        <v>0</v>
      </c>
      <c r="T182" s="35"/>
      <c r="U182" s="37">
        <f t="shared" si="78"/>
        <v>0</v>
      </c>
      <c r="V182" s="37"/>
      <c r="W182" s="37">
        <f t="shared" si="79"/>
        <v>0</v>
      </c>
    </row>
    <row r="183" spans="1:23" s="59" customFormat="1" ht="23.25" customHeight="1" hidden="1">
      <c r="A183" s="423" t="s">
        <v>222</v>
      </c>
      <c r="B183" s="423"/>
      <c r="C183" s="423"/>
      <c r="D183" s="116" t="s">
        <v>429</v>
      </c>
      <c r="E183" s="265">
        <f aca="true" t="shared" si="82" ref="E183:K183">E218+E210+E191+E192+E197+E188+E202+E204+E198+E199+E200+E185+E209+E206+E201+E190+E219+E220+E222+E221+E203+E194+E193+E208+E211+E214+E213+E216+E217+E205+E215+E207+E195+E212+E196+E186+E187+E189</f>
        <v>0</v>
      </c>
      <c r="F183" s="265">
        <f t="shared" si="82"/>
        <v>0</v>
      </c>
      <c r="G183" s="265">
        <f t="shared" si="82"/>
        <v>0</v>
      </c>
      <c r="H183" s="265">
        <f t="shared" si="82"/>
        <v>0</v>
      </c>
      <c r="I183" s="265">
        <f t="shared" si="82"/>
        <v>0</v>
      </c>
      <c r="J183" s="265">
        <f t="shared" si="82"/>
        <v>0</v>
      </c>
      <c r="K183" s="265">
        <f t="shared" si="82"/>
        <v>0</v>
      </c>
      <c r="L183" s="265"/>
      <c r="M183" s="265">
        <f aca="true" t="shared" si="83" ref="M183:R183">M218+M210+M191+M192+M197+M188+M202+M204+M198+M199+M200+M185+M209+M206+M201+M190+M219+M220+M222+M221+M203+M194+M193+M208+M211+M214+M213+M216+M217+M205+M215+M207+M195+M212+M196+M186+M187+M189</f>
        <v>0</v>
      </c>
      <c r="N183" s="265">
        <f t="shared" si="83"/>
        <v>0</v>
      </c>
      <c r="O183" s="265">
        <f t="shared" si="83"/>
        <v>0</v>
      </c>
      <c r="P183" s="265">
        <f t="shared" si="83"/>
        <v>0</v>
      </c>
      <c r="Q183" s="265">
        <f t="shared" si="83"/>
        <v>0</v>
      </c>
      <c r="R183" s="265">
        <f t="shared" si="83"/>
        <v>0</v>
      </c>
      <c r="S183" s="114">
        <f t="shared" si="77"/>
        <v>0</v>
      </c>
      <c r="T183" s="58"/>
      <c r="U183" s="50">
        <f t="shared" si="78"/>
        <v>0</v>
      </c>
      <c r="V183" s="50"/>
      <c r="W183" s="50">
        <f t="shared" si="79"/>
        <v>0</v>
      </c>
    </row>
    <row r="184" spans="1:23" s="59" customFormat="1" ht="21.75" customHeight="1" hidden="1">
      <c r="A184" s="423" t="s">
        <v>223</v>
      </c>
      <c r="B184" s="423"/>
      <c r="C184" s="423"/>
      <c r="D184" s="116" t="s">
        <v>429</v>
      </c>
      <c r="E184" s="265">
        <f aca="true" t="shared" si="84" ref="E184:K184">SUM(E185:E222)</f>
        <v>0</v>
      </c>
      <c r="F184" s="265">
        <f t="shared" si="84"/>
        <v>0</v>
      </c>
      <c r="G184" s="265">
        <f t="shared" si="84"/>
        <v>0</v>
      </c>
      <c r="H184" s="265">
        <f t="shared" si="84"/>
        <v>0</v>
      </c>
      <c r="I184" s="265">
        <f t="shared" si="84"/>
        <v>0</v>
      </c>
      <c r="J184" s="265">
        <f t="shared" si="84"/>
        <v>0</v>
      </c>
      <c r="K184" s="265">
        <f t="shared" si="84"/>
        <v>0</v>
      </c>
      <c r="L184" s="265"/>
      <c r="M184" s="265">
        <f aca="true" t="shared" si="85" ref="M184:R184">SUM(M185:M222)</f>
        <v>0</v>
      </c>
      <c r="N184" s="265">
        <f t="shared" si="85"/>
        <v>0</v>
      </c>
      <c r="O184" s="265">
        <f t="shared" si="85"/>
        <v>0</v>
      </c>
      <c r="P184" s="265">
        <f t="shared" si="85"/>
        <v>0</v>
      </c>
      <c r="Q184" s="265">
        <f t="shared" si="85"/>
        <v>0</v>
      </c>
      <c r="R184" s="265">
        <f t="shared" si="85"/>
        <v>0</v>
      </c>
      <c r="S184" s="114">
        <f t="shared" si="77"/>
        <v>0</v>
      </c>
      <c r="T184" s="58">
        <f>S184-R184</f>
        <v>0</v>
      </c>
      <c r="U184" s="50">
        <f t="shared" si="78"/>
        <v>0</v>
      </c>
      <c r="V184" s="50"/>
      <c r="W184" s="50">
        <f t="shared" si="79"/>
        <v>0</v>
      </c>
    </row>
    <row r="185" spans="1:23" ht="23.25" customHeight="1" hidden="1">
      <c r="A185" s="419" t="s">
        <v>224</v>
      </c>
      <c r="B185" s="419" t="s">
        <v>471</v>
      </c>
      <c r="C185" s="419" t="s">
        <v>470</v>
      </c>
      <c r="D185" s="89" t="s">
        <v>571</v>
      </c>
      <c r="E185" s="447">
        <f aca="true" t="shared" si="86" ref="E185:E195">F185+I185</f>
        <v>0</v>
      </c>
      <c r="F185" s="447"/>
      <c r="G185" s="447"/>
      <c r="H185" s="447"/>
      <c r="I185" s="447"/>
      <c r="J185" s="447">
        <f aca="true" t="shared" si="87" ref="J185:J192">+K185+O185</f>
        <v>0</v>
      </c>
      <c r="K185" s="447"/>
      <c r="L185" s="447"/>
      <c r="M185" s="447"/>
      <c r="N185" s="447"/>
      <c r="O185" s="472"/>
      <c r="P185" s="472"/>
      <c r="Q185" s="472"/>
      <c r="R185" s="447">
        <f aca="true" t="shared" si="88" ref="R185:R192">+J185+E185</f>
        <v>0</v>
      </c>
      <c r="S185" s="114">
        <f t="shared" si="77"/>
        <v>0</v>
      </c>
      <c r="T185" s="58">
        <f>S185-R185</f>
        <v>0</v>
      </c>
      <c r="U185" s="50">
        <f t="shared" si="78"/>
        <v>0</v>
      </c>
      <c r="V185" s="50"/>
      <c r="W185" s="50">
        <f t="shared" si="79"/>
        <v>0</v>
      </c>
    </row>
    <row r="186" spans="1:23" ht="21.75" customHeight="1" hidden="1">
      <c r="A186" s="419" t="s">
        <v>493</v>
      </c>
      <c r="B186" s="419" t="s">
        <v>572</v>
      </c>
      <c r="C186" s="419" t="s">
        <v>470</v>
      </c>
      <c r="D186" s="89" t="s">
        <v>501</v>
      </c>
      <c r="E186" s="447">
        <f t="shared" si="86"/>
        <v>0</v>
      </c>
      <c r="F186" s="447"/>
      <c r="G186" s="447"/>
      <c r="H186" s="447"/>
      <c r="I186" s="447"/>
      <c r="J186" s="447">
        <f t="shared" si="87"/>
        <v>0</v>
      </c>
      <c r="K186" s="447"/>
      <c r="L186" s="447"/>
      <c r="M186" s="447"/>
      <c r="N186" s="447"/>
      <c r="O186" s="447"/>
      <c r="P186" s="447"/>
      <c r="Q186" s="447"/>
      <c r="R186" s="447">
        <f t="shared" si="88"/>
        <v>0</v>
      </c>
      <c r="S186" s="114">
        <f t="shared" si="77"/>
        <v>0</v>
      </c>
      <c r="T186" s="58"/>
      <c r="U186" s="50">
        <f t="shared" si="78"/>
        <v>0</v>
      </c>
      <c r="V186" s="50"/>
      <c r="W186" s="50">
        <f t="shared" si="79"/>
        <v>0</v>
      </c>
    </row>
    <row r="187" spans="1:23" s="53" customFormat="1" ht="20.25" customHeight="1" hidden="1">
      <c r="A187" s="419" t="s">
        <v>291</v>
      </c>
      <c r="B187" s="419" t="s">
        <v>463</v>
      </c>
      <c r="C187" s="419" t="s">
        <v>573</v>
      </c>
      <c r="D187" s="89" t="s">
        <v>427</v>
      </c>
      <c r="E187" s="447">
        <f t="shared" si="86"/>
        <v>0</v>
      </c>
      <c r="F187" s="447"/>
      <c r="G187" s="447"/>
      <c r="H187" s="447"/>
      <c r="I187" s="447"/>
      <c r="J187" s="447">
        <f t="shared" si="87"/>
        <v>0</v>
      </c>
      <c r="K187" s="447"/>
      <c r="L187" s="447"/>
      <c r="M187" s="447"/>
      <c r="N187" s="447"/>
      <c r="O187" s="447"/>
      <c r="P187" s="447"/>
      <c r="Q187" s="447"/>
      <c r="R187" s="447">
        <f t="shared" si="88"/>
        <v>0</v>
      </c>
      <c r="S187" s="114">
        <f t="shared" si="77"/>
        <v>0</v>
      </c>
      <c r="T187" s="51">
        <f aca="true" t="shared" si="89" ref="T187:T194">S187-R187</f>
        <v>0</v>
      </c>
      <c r="U187" s="50">
        <f t="shared" si="78"/>
        <v>0</v>
      </c>
      <c r="V187" s="50"/>
      <c r="W187" s="50">
        <f t="shared" si="79"/>
        <v>0</v>
      </c>
    </row>
    <row r="188" spans="1:23" ht="17.25" customHeight="1" hidden="1">
      <c r="A188" s="419" t="s">
        <v>225</v>
      </c>
      <c r="B188" s="419" t="s">
        <v>574</v>
      </c>
      <c r="C188" s="419" t="s">
        <v>575</v>
      </c>
      <c r="D188" s="89" t="s">
        <v>624</v>
      </c>
      <c r="E188" s="447">
        <f t="shared" si="86"/>
        <v>0</v>
      </c>
      <c r="F188" s="447"/>
      <c r="G188" s="447"/>
      <c r="H188" s="447"/>
      <c r="I188" s="447"/>
      <c r="J188" s="447">
        <f t="shared" si="87"/>
        <v>0</v>
      </c>
      <c r="K188" s="460"/>
      <c r="L188" s="460"/>
      <c r="M188" s="460"/>
      <c r="N188" s="460"/>
      <c r="O188" s="472"/>
      <c r="P188" s="472"/>
      <c r="Q188" s="472"/>
      <c r="R188" s="447">
        <f t="shared" si="88"/>
        <v>0</v>
      </c>
      <c r="S188" s="114">
        <f t="shared" si="77"/>
        <v>0</v>
      </c>
      <c r="T188" s="58">
        <f t="shared" si="89"/>
        <v>0</v>
      </c>
      <c r="U188" s="50">
        <f t="shared" si="78"/>
        <v>0</v>
      </c>
      <c r="V188" s="50"/>
      <c r="W188" s="50">
        <f t="shared" si="79"/>
        <v>0</v>
      </c>
    </row>
    <row r="189" spans="1:23" ht="21.75" customHeight="1" hidden="1">
      <c r="A189" s="419" t="s">
        <v>509</v>
      </c>
      <c r="B189" s="419" t="s">
        <v>410</v>
      </c>
      <c r="C189" s="419" t="s">
        <v>419</v>
      </c>
      <c r="D189" s="89" t="s">
        <v>420</v>
      </c>
      <c r="E189" s="447">
        <f t="shared" si="86"/>
        <v>0</v>
      </c>
      <c r="F189" s="447"/>
      <c r="G189" s="447"/>
      <c r="H189" s="447"/>
      <c r="I189" s="447"/>
      <c r="J189" s="447">
        <f t="shared" si="87"/>
        <v>0</v>
      </c>
      <c r="K189" s="447"/>
      <c r="L189" s="447"/>
      <c r="M189" s="447"/>
      <c r="N189" s="447"/>
      <c r="O189" s="447"/>
      <c r="P189" s="447"/>
      <c r="Q189" s="447"/>
      <c r="R189" s="447">
        <f t="shared" si="88"/>
        <v>0</v>
      </c>
      <c r="S189" s="114">
        <f t="shared" si="77"/>
        <v>0</v>
      </c>
      <c r="T189" s="58">
        <f t="shared" si="89"/>
        <v>0</v>
      </c>
      <c r="U189" s="50"/>
      <c r="V189" s="50"/>
      <c r="W189" s="50"/>
    </row>
    <row r="190" spans="1:23" ht="23.25" customHeight="1" hidden="1">
      <c r="A190" s="419" t="s">
        <v>226</v>
      </c>
      <c r="B190" s="419" t="s">
        <v>466</v>
      </c>
      <c r="C190" s="419" t="s">
        <v>467</v>
      </c>
      <c r="D190" s="89" t="s">
        <v>617</v>
      </c>
      <c r="E190" s="447">
        <f t="shared" si="86"/>
        <v>0</v>
      </c>
      <c r="F190" s="447"/>
      <c r="G190" s="447"/>
      <c r="H190" s="447"/>
      <c r="I190" s="447"/>
      <c r="J190" s="447">
        <f t="shared" si="87"/>
        <v>0</v>
      </c>
      <c r="K190" s="460"/>
      <c r="L190" s="460"/>
      <c r="M190" s="460"/>
      <c r="N190" s="460"/>
      <c r="O190" s="472"/>
      <c r="P190" s="472"/>
      <c r="Q190" s="472"/>
      <c r="R190" s="447">
        <f t="shared" si="88"/>
        <v>0</v>
      </c>
      <c r="S190" s="114">
        <f t="shared" si="77"/>
        <v>0</v>
      </c>
      <c r="T190" s="58">
        <f t="shared" si="89"/>
        <v>0</v>
      </c>
      <c r="U190" s="50">
        <f aca="true" t="shared" si="90" ref="U190:U221">Q190-P190</f>
        <v>0</v>
      </c>
      <c r="V190" s="50"/>
      <c r="W190" s="50">
        <f aca="true" t="shared" si="91" ref="W190:W221">P190-O190</f>
        <v>0</v>
      </c>
    </row>
    <row r="191" spans="1:23" ht="23.25" customHeight="1" hidden="1">
      <c r="A191" s="419" t="s">
        <v>227</v>
      </c>
      <c r="B191" s="419" t="s">
        <v>94</v>
      </c>
      <c r="C191" s="419" t="s">
        <v>414</v>
      </c>
      <c r="D191" s="89" t="s">
        <v>95</v>
      </c>
      <c r="E191" s="447">
        <f t="shared" si="86"/>
        <v>0</v>
      </c>
      <c r="F191" s="447"/>
      <c r="G191" s="447"/>
      <c r="H191" s="447"/>
      <c r="I191" s="447"/>
      <c r="J191" s="447">
        <f t="shared" si="87"/>
        <v>0</v>
      </c>
      <c r="K191" s="447"/>
      <c r="L191" s="447"/>
      <c r="M191" s="447"/>
      <c r="N191" s="447"/>
      <c r="O191" s="472"/>
      <c r="P191" s="472"/>
      <c r="Q191" s="472"/>
      <c r="R191" s="447">
        <f t="shared" si="88"/>
        <v>0</v>
      </c>
      <c r="S191" s="114">
        <f t="shared" si="77"/>
        <v>0</v>
      </c>
      <c r="T191" s="58">
        <f t="shared" si="89"/>
        <v>0</v>
      </c>
      <c r="U191" s="50">
        <f t="shared" si="90"/>
        <v>0</v>
      </c>
      <c r="V191" s="50"/>
      <c r="W191" s="50">
        <f t="shared" si="91"/>
        <v>0</v>
      </c>
    </row>
    <row r="192" spans="1:23" ht="21.75" customHeight="1" hidden="1">
      <c r="A192" s="419" t="s">
        <v>234</v>
      </c>
      <c r="B192" s="419" t="s">
        <v>142</v>
      </c>
      <c r="C192" s="419" t="s">
        <v>97</v>
      </c>
      <c r="D192" s="89" t="s">
        <v>413</v>
      </c>
      <c r="E192" s="447">
        <f t="shared" si="86"/>
        <v>0</v>
      </c>
      <c r="F192" s="472"/>
      <c r="G192" s="447"/>
      <c r="H192" s="447"/>
      <c r="I192" s="447"/>
      <c r="J192" s="447">
        <f t="shared" si="87"/>
        <v>0</v>
      </c>
      <c r="K192" s="447"/>
      <c r="L192" s="447"/>
      <c r="M192" s="447"/>
      <c r="N192" s="447"/>
      <c r="O192" s="472"/>
      <c r="P192" s="472"/>
      <c r="Q192" s="472"/>
      <c r="R192" s="447">
        <f t="shared" si="88"/>
        <v>0</v>
      </c>
      <c r="S192" s="114">
        <f t="shared" si="77"/>
        <v>0</v>
      </c>
      <c r="T192" s="58">
        <f t="shared" si="89"/>
        <v>0</v>
      </c>
      <c r="U192" s="50">
        <f t="shared" si="90"/>
        <v>0</v>
      </c>
      <c r="V192" s="50"/>
      <c r="W192" s="50">
        <f t="shared" si="91"/>
        <v>0</v>
      </c>
    </row>
    <row r="193" spans="1:23" s="117" customFormat="1" ht="15" customHeight="1" hidden="1">
      <c r="A193" s="417" t="s">
        <v>228</v>
      </c>
      <c r="B193" s="417" t="s">
        <v>96</v>
      </c>
      <c r="C193" s="417" t="s">
        <v>415</v>
      </c>
      <c r="D193" s="7" t="s">
        <v>298</v>
      </c>
      <c r="E193" s="450">
        <f t="shared" si="86"/>
        <v>0</v>
      </c>
      <c r="F193" s="450"/>
      <c r="G193" s="450"/>
      <c r="H193" s="450"/>
      <c r="I193" s="450"/>
      <c r="J193" s="450"/>
      <c r="K193" s="450"/>
      <c r="L193" s="450"/>
      <c r="M193" s="473"/>
      <c r="N193" s="473"/>
      <c r="O193" s="474"/>
      <c r="P193" s="474"/>
      <c r="Q193" s="474"/>
      <c r="R193" s="450"/>
      <c r="S193" s="114">
        <f aca="true" t="shared" si="92" ref="S193:S224">+E193+J193</f>
        <v>0</v>
      </c>
      <c r="T193" s="18">
        <f t="shared" si="89"/>
        <v>0</v>
      </c>
      <c r="U193" s="37">
        <f t="shared" si="90"/>
        <v>0</v>
      </c>
      <c r="V193" s="37"/>
      <c r="W193" s="37">
        <f t="shared" si="91"/>
        <v>0</v>
      </c>
    </row>
    <row r="194" spans="1:23" s="33" customFormat="1" ht="18.75" customHeight="1" hidden="1">
      <c r="A194" s="417" t="s">
        <v>235</v>
      </c>
      <c r="B194" s="417" t="s">
        <v>212</v>
      </c>
      <c r="C194" s="417" t="s">
        <v>416</v>
      </c>
      <c r="D194" s="7" t="s">
        <v>213</v>
      </c>
      <c r="E194" s="450">
        <f t="shared" si="86"/>
        <v>0</v>
      </c>
      <c r="F194" s="450"/>
      <c r="G194" s="450"/>
      <c r="H194" s="450"/>
      <c r="I194" s="450"/>
      <c r="J194" s="450">
        <f aca="true" t="shared" si="93" ref="J194:J222">+K194+O194</f>
        <v>0</v>
      </c>
      <c r="K194" s="450"/>
      <c r="L194" s="450"/>
      <c r="M194" s="450"/>
      <c r="N194" s="450"/>
      <c r="O194" s="474"/>
      <c r="P194" s="474"/>
      <c r="Q194" s="474"/>
      <c r="R194" s="450">
        <f aca="true" t="shared" si="94" ref="R194:R208">+J194+E194</f>
        <v>0</v>
      </c>
      <c r="S194" s="114">
        <f t="shared" si="92"/>
        <v>0</v>
      </c>
      <c r="T194" s="18">
        <f t="shared" si="89"/>
        <v>0</v>
      </c>
      <c r="U194" s="37">
        <f t="shared" si="90"/>
        <v>0</v>
      </c>
      <c r="V194" s="37"/>
      <c r="W194" s="37">
        <f t="shared" si="91"/>
        <v>0</v>
      </c>
    </row>
    <row r="195" spans="1:23" s="33" customFormat="1" ht="21.75" customHeight="1" hidden="1">
      <c r="A195" s="417" t="s">
        <v>491</v>
      </c>
      <c r="B195" s="417" t="s">
        <v>98</v>
      </c>
      <c r="C195" s="417" t="s">
        <v>417</v>
      </c>
      <c r="D195" s="7" t="s">
        <v>272</v>
      </c>
      <c r="E195" s="450">
        <f t="shared" si="86"/>
        <v>0</v>
      </c>
      <c r="F195" s="450"/>
      <c r="G195" s="450"/>
      <c r="H195" s="450"/>
      <c r="I195" s="450"/>
      <c r="J195" s="450">
        <f t="shared" si="93"/>
        <v>0</v>
      </c>
      <c r="K195" s="450"/>
      <c r="L195" s="450"/>
      <c r="M195" s="450"/>
      <c r="N195" s="450"/>
      <c r="O195" s="474"/>
      <c r="P195" s="474"/>
      <c r="Q195" s="474"/>
      <c r="R195" s="450">
        <f t="shared" si="94"/>
        <v>0</v>
      </c>
      <c r="S195" s="114">
        <f t="shared" si="92"/>
        <v>0</v>
      </c>
      <c r="T195" s="18"/>
      <c r="U195" s="37">
        <f t="shared" si="90"/>
        <v>0</v>
      </c>
      <c r="V195" s="37"/>
      <c r="W195" s="37">
        <f t="shared" si="91"/>
        <v>0</v>
      </c>
    </row>
    <row r="196" spans="1:23" s="33" customFormat="1" ht="21" customHeight="1" hidden="1">
      <c r="A196" s="417" t="s">
        <v>454</v>
      </c>
      <c r="B196" s="417" t="s">
        <v>143</v>
      </c>
      <c r="C196" s="417" t="s">
        <v>274</v>
      </c>
      <c r="D196" s="7" t="s">
        <v>435</v>
      </c>
      <c r="E196" s="450"/>
      <c r="F196" s="450"/>
      <c r="G196" s="450"/>
      <c r="H196" s="450"/>
      <c r="I196" s="450"/>
      <c r="J196" s="450">
        <f t="shared" si="93"/>
        <v>0</v>
      </c>
      <c r="K196" s="450"/>
      <c r="L196" s="450"/>
      <c r="M196" s="450"/>
      <c r="N196" s="450"/>
      <c r="O196" s="474"/>
      <c r="P196" s="474"/>
      <c r="Q196" s="474"/>
      <c r="R196" s="450">
        <f t="shared" si="94"/>
        <v>0</v>
      </c>
      <c r="S196" s="114">
        <f t="shared" si="92"/>
        <v>0</v>
      </c>
      <c r="T196" s="18"/>
      <c r="U196" s="37">
        <f t="shared" si="90"/>
        <v>0</v>
      </c>
      <c r="V196" s="37"/>
      <c r="W196" s="37">
        <f t="shared" si="91"/>
        <v>0</v>
      </c>
    </row>
    <row r="197" spans="1:23" s="33" customFormat="1" ht="18" customHeight="1" hidden="1">
      <c r="A197" s="417" t="s">
        <v>236</v>
      </c>
      <c r="B197" s="417" t="s">
        <v>273</v>
      </c>
      <c r="C197" s="417" t="s">
        <v>275</v>
      </c>
      <c r="D197" s="7" t="s">
        <v>144</v>
      </c>
      <c r="E197" s="450">
        <f aca="true" t="shared" si="95" ref="E197:E206">F197+I197</f>
        <v>0</v>
      </c>
      <c r="F197" s="450"/>
      <c r="G197" s="450"/>
      <c r="H197" s="450"/>
      <c r="I197" s="450"/>
      <c r="J197" s="450">
        <f t="shared" si="93"/>
        <v>0</v>
      </c>
      <c r="K197" s="450"/>
      <c r="L197" s="450"/>
      <c r="M197" s="450"/>
      <c r="N197" s="450"/>
      <c r="O197" s="474"/>
      <c r="P197" s="474"/>
      <c r="Q197" s="474"/>
      <c r="R197" s="450">
        <f t="shared" si="94"/>
        <v>0</v>
      </c>
      <c r="S197" s="114">
        <f t="shared" si="92"/>
        <v>0</v>
      </c>
      <c r="T197" s="18"/>
      <c r="U197" s="37">
        <f t="shared" si="90"/>
        <v>0</v>
      </c>
      <c r="V197" s="37"/>
      <c r="W197" s="37">
        <f t="shared" si="91"/>
        <v>0</v>
      </c>
    </row>
    <row r="198" spans="1:23" s="60" customFormat="1" ht="15.75" customHeight="1" hidden="1">
      <c r="A198" s="424" t="s">
        <v>229</v>
      </c>
      <c r="B198" s="424" t="s">
        <v>56</v>
      </c>
      <c r="C198" s="424" t="s">
        <v>57</v>
      </c>
      <c r="D198" s="54" t="s">
        <v>58</v>
      </c>
      <c r="E198" s="454">
        <f t="shared" si="95"/>
        <v>0</v>
      </c>
      <c r="F198" s="475"/>
      <c r="G198" s="454"/>
      <c r="H198" s="454"/>
      <c r="I198" s="454"/>
      <c r="J198" s="454">
        <f t="shared" si="93"/>
        <v>0</v>
      </c>
      <c r="K198" s="462"/>
      <c r="L198" s="462"/>
      <c r="M198" s="462"/>
      <c r="N198" s="462"/>
      <c r="O198" s="475"/>
      <c r="P198" s="475"/>
      <c r="Q198" s="475"/>
      <c r="R198" s="454">
        <f t="shared" si="94"/>
        <v>0</v>
      </c>
      <c r="S198" s="114">
        <f t="shared" si="92"/>
        <v>0</v>
      </c>
      <c r="T198" s="58">
        <f aca="true" t="shared" si="96" ref="T198:T203">S198-R198</f>
        <v>0</v>
      </c>
      <c r="U198" s="50">
        <f t="shared" si="90"/>
        <v>0</v>
      </c>
      <c r="V198" s="50"/>
      <c r="W198" s="50">
        <f t="shared" si="91"/>
        <v>0</v>
      </c>
    </row>
    <row r="199" spans="1:23" s="60" customFormat="1" ht="21" customHeight="1" hidden="1">
      <c r="A199" s="424" t="s">
        <v>230</v>
      </c>
      <c r="B199" s="424" t="s">
        <v>59</v>
      </c>
      <c r="C199" s="424" t="s">
        <v>60</v>
      </c>
      <c r="D199" s="54" t="s">
        <v>502</v>
      </c>
      <c r="E199" s="454">
        <f t="shared" si="95"/>
        <v>0</v>
      </c>
      <c r="F199" s="454"/>
      <c r="G199" s="454"/>
      <c r="H199" s="454"/>
      <c r="I199" s="454"/>
      <c r="J199" s="454">
        <f t="shared" si="93"/>
        <v>0</v>
      </c>
      <c r="K199" s="462"/>
      <c r="L199" s="462"/>
      <c r="M199" s="462"/>
      <c r="N199" s="462"/>
      <c r="O199" s="475"/>
      <c r="P199" s="475"/>
      <c r="Q199" s="475"/>
      <c r="R199" s="454">
        <f t="shared" si="94"/>
        <v>0</v>
      </c>
      <c r="S199" s="114">
        <f t="shared" si="92"/>
        <v>0</v>
      </c>
      <c r="T199" s="58">
        <f t="shared" si="96"/>
        <v>0</v>
      </c>
      <c r="U199" s="50">
        <f t="shared" si="90"/>
        <v>0</v>
      </c>
      <c r="V199" s="50"/>
      <c r="W199" s="50">
        <f t="shared" si="91"/>
        <v>0</v>
      </c>
    </row>
    <row r="200" spans="1:23" s="22" customFormat="1" ht="23.25" customHeight="1" hidden="1">
      <c r="A200" s="426" t="s">
        <v>231</v>
      </c>
      <c r="B200" s="426" t="s">
        <v>61</v>
      </c>
      <c r="C200" s="426" t="s">
        <v>57</v>
      </c>
      <c r="D200" s="9" t="s">
        <v>436</v>
      </c>
      <c r="E200" s="456">
        <f t="shared" si="95"/>
        <v>0</v>
      </c>
      <c r="F200" s="456"/>
      <c r="G200" s="456"/>
      <c r="H200" s="456"/>
      <c r="I200" s="456"/>
      <c r="J200" s="456">
        <f t="shared" si="93"/>
        <v>0</v>
      </c>
      <c r="K200" s="464"/>
      <c r="L200" s="464"/>
      <c r="M200" s="464"/>
      <c r="N200" s="464"/>
      <c r="O200" s="476"/>
      <c r="P200" s="476"/>
      <c r="Q200" s="476"/>
      <c r="R200" s="456">
        <f t="shared" si="94"/>
        <v>0</v>
      </c>
      <c r="S200" s="114">
        <f t="shared" si="92"/>
        <v>0</v>
      </c>
      <c r="T200" s="18">
        <f t="shared" si="96"/>
        <v>0</v>
      </c>
      <c r="U200" s="37">
        <f t="shared" si="90"/>
        <v>0</v>
      </c>
      <c r="V200" s="37"/>
      <c r="W200" s="37">
        <f t="shared" si="91"/>
        <v>0</v>
      </c>
    </row>
    <row r="201" spans="1:23" s="33" customFormat="1" ht="21.75" customHeight="1" hidden="1">
      <c r="A201" s="426" t="s">
        <v>232</v>
      </c>
      <c r="B201" s="426" t="s">
        <v>164</v>
      </c>
      <c r="C201" s="427" t="s">
        <v>469</v>
      </c>
      <c r="D201" s="24" t="s">
        <v>504</v>
      </c>
      <c r="E201" s="450">
        <f t="shared" si="95"/>
        <v>0</v>
      </c>
      <c r="F201" s="450"/>
      <c r="G201" s="450"/>
      <c r="H201" s="450"/>
      <c r="I201" s="450"/>
      <c r="J201" s="450">
        <f t="shared" si="93"/>
        <v>0</v>
      </c>
      <c r="K201" s="458"/>
      <c r="L201" s="458"/>
      <c r="M201" s="458"/>
      <c r="N201" s="458"/>
      <c r="O201" s="474"/>
      <c r="P201" s="474"/>
      <c r="Q201" s="474"/>
      <c r="R201" s="450">
        <f t="shared" si="94"/>
        <v>0</v>
      </c>
      <c r="S201" s="114">
        <f t="shared" si="92"/>
        <v>0</v>
      </c>
      <c r="T201" s="18">
        <f t="shared" si="96"/>
        <v>0</v>
      </c>
      <c r="U201" s="37">
        <f t="shared" si="90"/>
        <v>0</v>
      </c>
      <c r="V201" s="37"/>
      <c r="W201" s="37">
        <f t="shared" si="91"/>
        <v>0</v>
      </c>
    </row>
    <row r="202" spans="1:23" ht="15" customHeight="1" hidden="1">
      <c r="A202" s="419" t="s">
        <v>299</v>
      </c>
      <c r="B202" s="419" t="s">
        <v>631</v>
      </c>
      <c r="C202" s="419" t="s">
        <v>54</v>
      </c>
      <c r="D202" s="89" t="s">
        <v>730</v>
      </c>
      <c r="E202" s="447">
        <f t="shared" si="95"/>
        <v>0</v>
      </c>
      <c r="F202" s="447"/>
      <c r="G202" s="447"/>
      <c r="H202" s="447"/>
      <c r="I202" s="447"/>
      <c r="J202" s="447">
        <f t="shared" si="93"/>
        <v>0</v>
      </c>
      <c r="K202" s="460"/>
      <c r="L202" s="460"/>
      <c r="M202" s="460"/>
      <c r="N202" s="460"/>
      <c r="O202" s="472"/>
      <c r="P202" s="472"/>
      <c r="Q202" s="472"/>
      <c r="R202" s="447">
        <f t="shared" si="94"/>
        <v>0</v>
      </c>
      <c r="S202" s="114">
        <f t="shared" si="92"/>
        <v>0</v>
      </c>
      <c r="T202" s="58">
        <f t="shared" si="96"/>
        <v>0</v>
      </c>
      <c r="U202" s="50">
        <f t="shared" si="90"/>
        <v>0</v>
      </c>
      <c r="V202" s="50"/>
      <c r="W202" s="50">
        <f t="shared" si="91"/>
        <v>0</v>
      </c>
    </row>
    <row r="203" spans="1:23" s="33" customFormat="1" ht="17.25" customHeight="1" hidden="1">
      <c r="A203" s="417" t="s">
        <v>2</v>
      </c>
      <c r="B203" s="417" t="s">
        <v>114</v>
      </c>
      <c r="C203" s="417" t="s">
        <v>54</v>
      </c>
      <c r="D203" s="7" t="s">
        <v>115</v>
      </c>
      <c r="E203" s="450">
        <f t="shared" si="95"/>
        <v>0</v>
      </c>
      <c r="F203" s="450"/>
      <c r="G203" s="450"/>
      <c r="H203" s="450"/>
      <c r="I203" s="450"/>
      <c r="J203" s="450">
        <f t="shared" si="93"/>
        <v>0</v>
      </c>
      <c r="K203" s="458"/>
      <c r="L203" s="458"/>
      <c r="M203" s="458"/>
      <c r="N203" s="458"/>
      <c r="O203" s="474"/>
      <c r="P203" s="474"/>
      <c r="Q203" s="474"/>
      <c r="R203" s="450">
        <f t="shared" si="94"/>
        <v>0</v>
      </c>
      <c r="S203" s="114">
        <f t="shared" si="92"/>
        <v>0</v>
      </c>
      <c r="T203" s="18">
        <f t="shared" si="96"/>
        <v>0</v>
      </c>
      <c r="U203" s="37">
        <f t="shared" si="90"/>
        <v>0</v>
      </c>
      <c r="V203" s="37"/>
      <c r="W203" s="37">
        <f t="shared" si="91"/>
        <v>0</v>
      </c>
    </row>
    <row r="204" spans="1:23" s="33" customFormat="1" ht="20.25" customHeight="1" hidden="1">
      <c r="A204" s="417" t="s">
        <v>479</v>
      </c>
      <c r="B204" s="417" t="s">
        <v>422</v>
      </c>
      <c r="C204" s="417" t="s">
        <v>632</v>
      </c>
      <c r="D204" s="7" t="s">
        <v>480</v>
      </c>
      <c r="E204" s="450">
        <f t="shared" si="95"/>
        <v>0</v>
      </c>
      <c r="F204" s="450"/>
      <c r="G204" s="450"/>
      <c r="H204" s="450"/>
      <c r="I204" s="450"/>
      <c r="J204" s="450">
        <f t="shared" si="93"/>
        <v>0</v>
      </c>
      <c r="K204" s="458"/>
      <c r="L204" s="458"/>
      <c r="M204" s="458"/>
      <c r="N204" s="458"/>
      <c r="O204" s="474"/>
      <c r="P204" s="474"/>
      <c r="Q204" s="474"/>
      <c r="R204" s="450">
        <f t="shared" si="94"/>
        <v>0</v>
      </c>
      <c r="S204" s="114">
        <f t="shared" si="92"/>
        <v>0</v>
      </c>
      <c r="T204" s="18"/>
      <c r="U204" s="37">
        <f t="shared" si="90"/>
        <v>0</v>
      </c>
      <c r="V204" s="37"/>
      <c r="W204" s="37">
        <f t="shared" si="91"/>
        <v>0</v>
      </c>
    </row>
    <row r="205" spans="1:23" s="33" customFormat="1" ht="20.25" customHeight="1" hidden="1">
      <c r="A205" s="417" t="s">
        <v>481</v>
      </c>
      <c r="B205" s="417" t="s">
        <v>368</v>
      </c>
      <c r="C205" s="417" t="s">
        <v>632</v>
      </c>
      <c r="D205" s="7" t="s">
        <v>482</v>
      </c>
      <c r="E205" s="450">
        <f t="shared" si="95"/>
        <v>0</v>
      </c>
      <c r="F205" s="450"/>
      <c r="G205" s="450"/>
      <c r="H205" s="450"/>
      <c r="I205" s="450"/>
      <c r="J205" s="450">
        <f t="shared" si="93"/>
        <v>0</v>
      </c>
      <c r="K205" s="458"/>
      <c r="L205" s="458"/>
      <c r="M205" s="458"/>
      <c r="N205" s="458"/>
      <c r="O205" s="474"/>
      <c r="P205" s="474"/>
      <c r="Q205" s="474"/>
      <c r="R205" s="450">
        <f t="shared" si="94"/>
        <v>0</v>
      </c>
      <c r="S205" s="114">
        <f t="shared" si="92"/>
        <v>0</v>
      </c>
      <c r="T205" s="18"/>
      <c r="U205" s="37">
        <f t="shared" si="90"/>
        <v>0</v>
      </c>
      <c r="V205" s="37"/>
      <c r="W205" s="37">
        <f t="shared" si="91"/>
        <v>0</v>
      </c>
    </row>
    <row r="206" spans="1:23" s="62" customFormat="1" ht="20.25" customHeight="1" hidden="1">
      <c r="A206" s="424" t="s">
        <v>233</v>
      </c>
      <c r="B206" s="424" t="s">
        <v>179</v>
      </c>
      <c r="C206" s="424" t="s">
        <v>694</v>
      </c>
      <c r="D206" s="54" t="s">
        <v>513</v>
      </c>
      <c r="E206" s="454">
        <f t="shared" si="95"/>
        <v>0</v>
      </c>
      <c r="F206" s="475"/>
      <c r="G206" s="454"/>
      <c r="H206" s="454"/>
      <c r="I206" s="454"/>
      <c r="J206" s="454">
        <f t="shared" si="93"/>
        <v>0</v>
      </c>
      <c r="K206" s="462"/>
      <c r="L206" s="462"/>
      <c r="M206" s="462"/>
      <c r="N206" s="462"/>
      <c r="O206" s="475"/>
      <c r="P206" s="475"/>
      <c r="Q206" s="475"/>
      <c r="R206" s="454">
        <f t="shared" si="94"/>
        <v>0</v>
      </c>
      <c r="S206" s="114">
        <f t="shared" si="92"/>
        <v>0</v>
      </c>
      <c r="T206" s="58">
        <f>S206-R206</f>
        <v>0</v>
      </c>
      <c r="U206" s="50">
        <f t="shared" si="90"/>
        <v>0</v>
      </c>
      <c r="V206" s="50"/>
      <c r="W206" s="50">
        <f t="shared" si="91"/>
        <v>0</v>
      </c>
    </row>
    <row r="207" spans="1:23" s="14" customFormat="1" ht="24.75" customHeight="1" hidden="1">
      <c r="A207" s="426" t="s">
        <v>489</v>
      </c>
      <c r="B207" s="426" t="s">
        <v>440</v>
      </c>
      <c r="C207" s="426" t="s">
        <v>694</v>
      </c>
      <c r="D207" s="9" t="s">
        <v>490</v>
      </c>
      <c r="E207" s="456"/>
      <c r="F207" s="476"/>
      <c r="G207" s="456"/>
      <c r="H207" s="456"/>
      <c r="I207" s="456"/>
      <c r="J207" s="456">
        <f t="shared" si="93"/>
        <v>0</v>
      </c>
      <c r="K207" s="477"/>
      <c r="L207" s="477"/>
      <c r="M207" s="464"/>
      <c r="N207" s="464"/>
      <c r="O207" s="476"/>
      <c r="P207" s="476"/>
      <c r="Q207" s="476"/>
      <c r="R207" s="456">
        <f t="shared" si="94"/>
        <v>0</v>
      </c>
      <c r="S207" s="114">
        <f t="shared" si="92"/>
        <v>0</v>
      </c>
      <c r="T207" s="18"/>
      <c r="U207" s="37">
        <f t="shared" si="90"/>
        <v>0</v>
      </c>
      <c r="V207" s="37"/>
      <c r="W207" s="37">
        <f t="shared" si="91"/>
        <v>0</v>
      </c>
    </row>
    <row r="208" spans="1:23" s="33" customFormat="1" ht="21" customHeight="1" hidden="1">
      <c r="A208" s="417" t="s">
        <v>680</v>
      </c>
      <c r="B208" s="417" t="s">
        <v>681</v>
      </c>
      <c r="C208" s="417" t="s">
        <v>116</v>
      </c>
      <c r="D208" s="34" t="s">
        <v>408</v>
      </c>
      <c r="E208" s="450">
        <f aca="true" t="shared" si="97" ref="E208:E215">F208+I208</f>
        <v>0</v>
      </c>
      <c r="F208" s="474"/>
      <c r="G208" s="450"/>
      <c r="H208" s="450"/>
      <c r="I208" s="450"/>
      <c r="J208" s="450">
        <f t="shared" si="93"/>
        <v>0</v>
      </c>
      <c r="K208" s="478"/>
      <c r="L208" s="478"/>
      <c r="M208" s="450"/>
      <c r="N208" s="450"/>
      <c r="O208" s="474"/>
      <c r="P208" s="474"/>
      <c r="Q208" s="474"/>
      <c r="R208" s="473">
        <f t="shared" si="94"/>
        <v>0</v>
      </c>
      <c r="S208" s="114">
        <f t="shared" si="92"/>
        <v>0</v>
      </c>
      <c r="T208" s="18">
        <f>S208-R208</f>
        <v>0</v>
      </c>
      <c r="U208" s="37">
        <f t="shared" si="90"/>
        <v>0</v>
      </c>
      <c r="V208" s="37"/>
      <c r="W208" s="37">
        <f t="shared" si="91"/>
        <v>0</v>
      </c>
    </row>
    <row r="209" spans="1:23" s="14" customFormat="1" ht="18" customHeight="1" hidden="1">
      <c r="A209" s="426" t="s">
        <v>3</v>
      </c>
      <c r="B209" s="426" t="s">
        <v>4</v>
      </c>
      <c r="C209" s="426" t="s">
        <v>116</v>
      </c>
      <c r="D209" s="9" t="s">
        <v>5</v>
      </c>
      <c r="E209" s="456">
        <f t="shared" si="97"/>
        <v>0</v>
      </c>
      <c r="F209" s="456"/>
      <c r="G209" s="456"/>
      <c r="H209" s="456"/>
      <c r="I209" s="456"/>
      <c r="J209" s="456">
        <f t="shared" si="93"/>
        <v>0</v>
      </c>
      <c r="K209" s="464"/>
      <c r="L209" s="464"/>
      <c r="M209" s="464"/>
      <c r="N209" s="464"/>
      <c r="O209" s="476"/>
      <c r="P209" s="476"/>
      <c r="Q209" s="476"/>
      <c r="R209" s="456">
        <f aca="true" t="shared" si="98" ref="R209:R222">J209+E209</f>
        <v>0</v>
      </c>
      <c r="S209" s="114">
        <f t="shared" si="92"/>
        <v>0</v>
      </c>
      <c r="T209" s="18">
        <f>S209-R209</f>
        <v>0</v>
      </c>
      <c r="U209" s="37">
        <f t="shared" si="90"/>
        <v>0</v>
      </c>
      <c r="V209" s="37"/>
      <c r="W209" s="37">
        <f t="shared" si="91"/>
        <v>0</v>
      </c>
    </row>
    <row r="210" spans="1:23" s="14" customFormat="1" ht="18.75" customHeight="1" hidden="1">
      <c r="A210" s="426" t="s">
        <v>6</v>
      </c>
      <c r="B210" s="426" t="s">
        <v>7</v>
      </c>
      <c r="C210" s="426" t="s">
        <v>116</v>
      </c>
      <c r="D210" s="9" t="s">
        <v>8</v>
      </c>
      <c r="E210" s="456">
        <f t="shared" si="97"/>
        <v>0</v>
      </c>
      <c r="F210" s="456"/>
      <c r="G210" s="456"/>
      <c r="H210" s="456"/>
      <c r="I210" s="456"/>
      <c r="J210" s="456">
        <f t="shared" si="93"/>
        <v>0</v>
      </c>
      <c r="K210" s="464"/>
      <c r="L210" s="464"/>
      <c r="M210" s="464"/>
      <c r="N210" s="464"/>
      <c r="O210" s="476"/>
      <c r="P210" s="476"/>
      <c r="Q210" s="476"/>
      <c r="R210" s="456">
        <f t="shared" si="98"/>
        <v>0</v>
      </c>
      <c r="S210" s="114">
        <f t="shared" si="92"/>
        <v>0</v>
      </c>
      <c r="U210" s="37">
        <f t="shared" si="90"/>
        <v>0</v>
      </c>
      <c r="V210" s="37"/>
      <c r="W210" s="37">
        <f t="shared" si="91"/>
        <v>0</v>
      </c>
    </row>
    <row r="211" spans="1:23" s="62" customFormat="1" ht="20.25" customHeight="1" hidden="1">
      <c r="A211" s="424" t="s">
        <v>682</v>
      </c>
      <c r="B211" s="424" t="s">
        <v>683</v>
      </c>
      <c r="C211" s="424" t="s">
        <v>116</v>
      </c>
      <c r="D211" s="66" t="s">
        <v>409</v>
      </c>
      <c r="E211" s="454">
        <f t="shared" si="97"/>
        <v>0</v>
      </c>
      <c r="F211" s="454"/>
      <c r="G211" s="454"/>
      <c r="H211" s="454"/>
      <c r="I211" s="454"/>
      <c r="J211" s="454">
        <f t="shared" si="93"/>
        <v>0</v>
      </c>
      <c r="K211" s="462"/>
      <c r="L211" s="462"/>
      <c r="M211" s="462"/>
      <c r="N211" s="462"/>
      <c r="O211" s="475"/>
      <c r="P211" s="475"/>
      <c r="Q211" s="475"/>
      <c r="R211" s="454">
        <f t="shared" si="98"/>
        <v>0</v>
      </c>
      <c r="S211" s="114">
        <f t="shared" si="92"/>
        <v>0</v>
      </c>
      <c r="T211" s="58">
        <f>S211-R211</f>
        <v>0</v>
      </c>
      <c r="U211" s="50">
        <f t="shared" si="90"/>
        <v>0</v>
      </c>
      <c r="V211" s="50"/>
      <c r="W211" s="50">
        <f t="shared" si="91"/>
        <v>0</v>
      </c>
    </row>
    <row r="212" spans="1:23" s="62" customFormat="1" ht="20.25" customHeight="1" hidden="1">
      <c r="A212" s="419" t="s">
        <v>484</v>
      </c>
      <c r="B212" s="419" t="s">
        <v>485</v>
      </c>
      <c r="C212" s="419" t="s">
        <v>116</v>
      </c>
      <c r="D212" s="120" t="s">
        <v>1</v>
      </c>
      <c r="E212" s="454">
        <f t="shared" si="97"/>
        <v>0</v>
      </c>
      <c r="F212" s="447"/>
      <c r="G212" s="447"/>
      <c r="H212" s="447"/>
      <c r="I212" s="447"/>
      <c r="J212" s="475">
        <f t="shared" si="93"/>
        <v>0</v>
      </c>
      <c r="K212" s="460"/>
      <c r="L212" s="460"/>
      <c r="M212" s="460"/>
      <c r="N212" s="460"/>
      <c r="O212" s="472"/>
      <c r="P212" s="472"/>
      <c r="Q212" s="472"/>
      <c r="R212" s="454">
        <f t="shared" si="98"/>
        <v>0</v>
      </c>
      <c r="S212" s="114">
        <f t="shared" si="92"/>
        <v>0</v>
      </c>
      <c r="T212" s="58"/>
      <c r="U212" s="50">
        <f t="shared" si="90"/>
        <v>0</v>
      </c>
      <c r="V212" s="50"/>
      <c r="W212" s="50">
        <f t="shared" si="91"/>
        <v>0</v>
      </c>
    </row>
    <row r="213" spans="1:23" s="33" customFormat="1" ht="18" customHeight="1" hidden="1">
      <c r="A213" s="417" t="s">
        <v>9</v>
      </c>
      <c r="B213" s="417" t="s">
        <v>187</v>
      </c>
      <c r="C213" s="417" t="s">
        <v>116</v>
      </c>
      <c r="D213" s="7" t="s">
        <v>514</v>
      </c>
      <c r="E213" s="456">
        <f t="shared" si="97"/>
        <v>0</v>
      </c>
      <c r="F213" s="456"/>
      <c r="G213" s="456"/>
      <c r="H213" s="456"/>
      <c r="I213" s="456"/>
      <c r="J213" s="456">
        <f t="shared" si="93"/>
        <v>0</v>
      </c>
      <c r="K213" s="479"/>
      <c r="L213" s="479"/>
      <c r="M213" s="456"/>
      <c r="N213" s="456"/>
      <c r="O213" s="476"/>
      <c r="P213" s="476"/>
      <c r="Q213" s="476"/>
      <c r="R213" s="480">
        <f t="shared" si="98"/>
        <v>0</v>
      </c>
      <c r="S213" s="114">
        <f t="shared" si="92"/>
        <v>0</v>
      </c>
      <c r="T213" s="18">
        <f>S213-R213</f>
        <v>0</v>
      </c>
      <c r="U213" s="37">
        <f t="shared" si="90"/>
        <v>0</v>
      </c>
      <c r="V213" s="37"/>
      <c r="W213" s="37">
        <f t="shared" si="91"/>
        <v>0</v>
      </c>
    </row>
    <row r="214" spans="1:23" s="60" customFormat="1" ht="18.75" customHeight="1" hidden="1">
      <c r="A214" s="424" t="s">
        <v>713</v>
      </c>
      <c r="B214" s="424" t="s">
        <v>714</v>
      </c>
      <c r="C214" s="424" t="s">
        <v>634</v>
      </c>
      <c r="D214" s="66" t="s">
        <v>715</v>
      </c>
      <c r="E214" s="454">
        <f t="shared" si="97"/>
        <v>0</v>
      </c>
      <c r="F214" s="454"/>
      <c r="G214" s="454"/>
      <c r="H214" s="454"/>
      <c r="I214" s="454"/>
      <c r="J214" s="475">
        <f t="shared" si="93"/>
        <v>0</v>
      </c>
      <c r="K214" s="455"/>
      <c r="L214" s="455"/>
      <c r="M214" s="454"/>
      <c r="N214" s="454"/>
      <c r="O214" s="475"/>
      <c r="P214" s="475"/>
      <c r="Q214" s="475"/>
      <c r="R214" s="454">
        <f t="shared" si="98"/>
        <v>0</v>
      </c>
      <c r="S214" s="114">
        <f t="shared" si="92"/>
        <v>0</v>
      </c>
      <c r="T214" s="63"/>
      <c r="U214" s="50">
        <f t="shared" si="90"/>
        <v>0</v>
      </c>
      <c r="V214" s="50"/>
      <c r="W214" s="50">
        <f t="shared" si="91"/>
        <v>0</v>
      </c>
    </row>
    <row r="215" spans="1:23" s="60" customFormat="1" ht="20.25" customHeight="1" hidden="1">
      <c r="A215" s="424" t="s">
        <v>486</v>
      </c>
      <c r="B215" s="424" t="s">
        <v>487</v>
      </c>
      <c r="C215" s="424" t="s">
        <v>634</v>
      </c>
      <c r="D215" s="66" t="s">
        <v>488</v>
      </c>
      <c r="E215" s="454">
        <f t="shared" si="97"/>
        <v>0</v>
      </c>
      <c r="F215" s="454"/>
      <c r="G215" s="454"/>
      <c r="H215" s="454"/>
      <c r="I215" s="454"/>
      <c r="J215" s="454">
        <f t="shared" si="93"/>
        <v>0</v>
      </c>
      <c r="K215" s="455"/>
      <c r="L215" s="455"/>
      <c r="M215" s="454"/>
      <c r="N215" s="454"/>
      <c r="O215" s="475"/>
      <c r="P215" s="475"/>
      <c r="Q215" s="475"/>
      <c r="R215" s="454">
        <f t="shared" si="98"/>
        <v>0</v>
      </c>
      <c r="S215" s="114">
        <f t="shared" si="92"/>
        <v>0</v>
      </c>
      <c r="T215" s="67"/>
      <c r="U215" s="50">
        <f t="shared" si="90"/>
        <v>0</v>
      </c>
      <c r="V215" s="50"/>
      <c r="W215" s="50">
        <f t="shared" si="91"/>
        <v>0</v>
      </c>
    </row>
    <row r="216" spans="1:23" ht="21.75" customHeight="1" hidden="1">
      <c r="A216" s="419" t="s">
        <v>684</v>
      </c>
      <c r="B216" s="419" t="s">
        <v>685</v>
      </c>
      <c r="C216" s="419" t="s">
        <v>634</v>
      </c>
      <c r="D216" s="121" t="s">
        <v>605</v>
      </c>
      <c r="E216" s="454"/>
      <c r="F216" s="454"/>
      <c r="G216" s="454"/>
      <c r="H216" s="454"/>
      <c r="I216" s="454"/>
      <c r="J216" s="454">
        <f t="shared" si="93"/>
        <v>0</v>
      </c>
      <c r="K216" s="455"/>
      <c r="L216" s="455"/>
      <c r="M216" s="454"/>
      <c r="N216" s="454"/>
      <c r="O216" s="454"/>
      <c r="P216" s="454"/>
      <c r="Q216" s="454"/>
      <c r="R216" s="454">
        <f t="shared" si="98"/>
        <v>0</v>
      </c>
      <c r="S216" s="114">
        <f t="shared" si="92"/>
        <v>0</v>
      </c>
      <c r="T216" s="58">
        <f>S216-R216</f>
        <v>0</v>
      </c>
      <c r="U216" s="50">
        <f t="shared" si="90"/>
        <v>0</v>
      </c>
      <c r="V216" s="50"/>
      <c r="W216" s="50">
        <f t="shared" si="91"/>
        <v>0</v>
      </c>
    </row>
    <row r="217" spans="1:23" ht="23.25" customHeight="1" hidden="1">
      <c r="A217" s="419" t="s">
        <v>606</v>
      </c>
      <c r="B217" s="419" t="s">
        <v>607</v>
      </c>
      <c r="C217" s="419" t="s">
        <v>678</v>
      </c>
      <c r="D217" s="120" t="s">
        <v>608</v>
      </c>
      <c r="E217" s="454"/>
      <c r="F217" s="454"/>
      <c r="G217" s="454"/>
      <c r="H217" s="454"/>
      <c r="I217" s="454"/>
      <c r="J217" s="454">
        <f t="shared" si="93"/>
        <v>0</v>
      </c>
      <c r="K217" s="455"/>
      <c r="L217" s="455"/>
      <c r="M217" s="454"/>
      <c r="N217" s="454"/>
      <c r="O217" s="454"/>
      <c r="P217" s="454"/>
      <c r="Q217" s="454"/>
      <c r="R217" s="454">
        <f t="shared" si="98"/>
        <v>0</v>
      </c>
      <c r="S217" s="114">
        <f t="shared" si="92"/>
        <v>0</v>
      </c>
      <c r="T217" s="58">
        <f>S217-R217</f>
        <v>0</v>
      </c>
      <c r="U217" s="50">
        <f t="shared" si="90"/>
        <v>0</v>
      </c>
      <c r="V217" s="50"/>
      <c r="W217" s="50">
        <f t="shared" si="91"/>
        <v>0</v>
      </c>
    </row>
    <row r="218" spans="1:23" s="117" customFormat="1" ht="21.75" customHeight="1" hidden="1">
      <c r="A218" s="417" t="s">
        <v>11</v>
      </c>
      <c r="B218" s="417" t="s">
        <v>12</v>
      </c>
      <c r="C218" s="417" t="s">
        <v>184</v>
      </c>
      <c r="D218" s="7" t="s">
        <v>374</v>
      </c>
      <c r="E218" s="450">
        <f>F218+I218</f>
        <v>0</v>
      </c>
      <c r="F218" s="450"/>
      <c r="G218" s="450"/>
      <c r="H218" s="450"/>
      <c r="I218" s="450"/>
      <c r="J218" s="456">
        <f t="shared" si="93"/>
        <v>0</v>
      </c>
      <c r="K218" s="481"/>
      <c r="L218" s="481"/>
      <c r="M218" s="466"/>
      <c r="N218" s="466"/>
      <c r="O218" s="450"/>
      <c r="P218" s="450"/>
      <c r="Q218" s="450"/>
      <c r="R218" s="456">
        <f t="shared" si="98"/>
        <v>0</v>
      </c>
      <c r="S218" s="114">
        <f t="shared" si="92"/>
        <v>0</v>
      </c>
      <c r="T218" s="18">
        <f>S218-R218</f>
        <v>0</v>
      </c>
      <c r="U218" s="37">
        <f t="shared" si="90"/>
        <v>0</v>
      </c>
      <c r="V218" s="37"/>
      <c r="W218" s="37">
        <f t="shared" si="91"/>
        <v>0</v>
      </c>
    </row>
    <row r="219" spans="1:23" s="26" customFormat="1" ht="20.25" customHeight="1" hidden="1">
      <c r="A219" s="426" t="s">
        <v>10</v>
      </c>
      <c r="B219" s="426" t="s">
        <v>203</v>
      </c>
      <c r="C219" s="426" t="s">
        <v>464</v>
      </c>
      <c r="D219" s="9" t="s">
        <v>134</v>
      </c>
      <c r="E219" s="456">
        <f>F219+I219</f>
        <v>0</v>
      </c>
      <c r="F219" s="456"/>
      <c r="G219" s="456"/>
      <c r="H219" s="456"/>
      <c r="I219" s="456"/>
      <c r="J219" s="476">
        <f t="shared" si="93"/>
        <v>0</v>
      </c>
      <c r="K219" s="479"/>
      <c r="L219" s="479"/>
      <c r="M219" s="456"/>
      <c r="N219" s="456"/>
      <c r="O219" s="476"/>
      <c r="P219" s="476"/>
      <c r="Q219" s="476"/>
      <c r="R219" s="480">
        <f t="shared" si="98"/>
        <v>0</v>
      </c>
      <c r="S219" s="114">
        <f t="shared" si="92"/>
        <v>0</v>
      </c>
      <c r="T219" s="18">
        <f>S219-R219</f>
        <v>0</v>
      </c>
      <c r="U219" s="37">
        <f t="shared" si="90"/>
        <v>0</v>
      </c>
      <c r="V219" s="37"/>
      <c r="W219" s="37">
        <f t="shared" si="91"/>
        <v>0</v>
      </c>
    </row>
    <row r="220" spans="1:23" s="68" customFormat="1" ht="18" customHeight="1" hidden="1">
      <c r="A220" s="424" t="s">
        <v>13</v>
      </c>
      <c r="B220" s="424" t="s">
        <v>14</v>
      </c>
      <c r="C220" s="424" t="s">
        <v>411</v>
      </c>
      <c r="D220" s="54" t="s">
        <v>135</v>
      </c>
      <c r="E220" s="454">
        <f>F220+I220</f>
        <v>0</v>
      </c>
      <c r="F220" s="454"/>
      <c r="G220" s="454"/>
      <c r="H220" s="454"/>
      <c r="I220" s="454"/>
      <c r="J220" s="454">
        <f t="shared" si="93"/>
        <v>0</v>
      </c>
      <c r="K220" s="455"/>
      <c r="L220" s="455"/>
      <c r="M220" s="454"/>
      <c r="N220" s="454"/>
      <c r="O220" s="454"/>
      <c r="P220" s="454"/>
      <c r="Q220" s="454"/>
      <c r="R220" s="454">
        <f t="shared" si="98"/>
        <v>0</v>
      </c>
      <c r="S220" s="114">
        <f t="shared" si="92"/>
        <v>0</v>
      </c>
      <c r="T220" s="58">
        <f>S220-R220</f>
        <v>0</v>
      </c>
      <c r="U220" s="50">
        <f t="shared" si="90"/>
        <v>0</v>
      </c>
      <c r="V220" s="50"/>
      <c r="W220" s="50">
        <f t="shared" si="91"/>
        <v>0</v>
      </c>
    </row>
    <row r="221" spans="1:23" s="25" customFormat="1" ht="20.25" customHeight="1" hidden="1">
      <c r="A221" s="436">
        <v>1618313</v>
      </c>
      <c r="B221" s="436">
        <v>8313</v>
      </c>
      <c r="C221" s="426" t="s">
        <v>189</v>
      </c>
      <c r="D221" s="9" t="s">
        <v>393</v>
      </c>
      <c r="E221" s="451">
        <f>+F221+I221</f>
        <v>0</v>
      </c>
      <c r="F221" s="451"/>
      <c r="G221" s="451"/>
      <c r="H221" s="451"/>
      <c r="I221" s="451"/>
      <c r="J221" s="456">
        <f t="shared" si="93"/>
        <v>0</v>
      </c>
      <c r="K221" s="482"/>
      <c r="L221" s="482"/>
      <c r="M221" s="483"/>
      <c r="N221" s="483"/>
      <c r="O221" s="484"/>
      <c r="P221" s="483"/>
      <c r="Q221" s="483"/>
      <c r="R221" s="456">
        <f t="shared" si="98"/>
        <v>0</v>
      </c>
      <c r="S221" s="114">
        <f t="shared" si="92"/>
        <v>0</v>
      </c>
      <c r="T221" s="18"/>
      <c r="U221" s="37">
        <f t="shared" si="90"/>
        <v>0</v>
      </c>
      <c r="V221" s="37"/>
      <c r="W221" s="37">
        <f t="shared" si="91"/>
        <v>0</v>
      </c>
    </row>
    <row r="222" spans="1:23" s="119" customFormat="1" ht="18.75" customHeight="1" hidden="1">
      <c r="A222" s="422">
        <v>1618330</v>
      </c>
      <c r="B222" s="422">
        <v>8330</v>
      </c>
      <c r="C222" s="417" t="s">
        <v>190</v>
      </c>
      <c r="D222" s="7" t="s">
        <v>15</v>
      </c>
      <c r="E222" s="452">
        <f>+F222+I222</f>
        <v>0</v>
      </c>
      <c r="F222" s="452"/>
      <c r="G222" s="452"/>
      <c r="H222" s="452"/>
      <c r="I222" s="452"/>
      <c r="J222" s="450">
        <f t="shared" si="93"/>
        <v>0</v>
      </c>
      <c r="K222" s="485"/>
      <c r="L222" s="485"/>
      <c r="M222" s="471"/>
      <c r="N222" s="471"/>
      <c r="O222" s="471"/>
      <c r="P222" s="471"/>
      <c r="Q222" s="471"/>
      <c r="R222" s="450">
        <f t="shared" si="98"/>
        <v>0</v>
      </c>
      <c r="S222" s="114">
        <f t="shared" si="92"/>
        <v>0</v>
      </c>
      <c r="T222" s="18">
        <f>S222-R222</f>
        <v>0</v>
      </c>
      <c r="U222" s="37">
        <f aca="true" t="shared" si="99" ref="U222:U258">Q222-P222</f>
        <v>0</v>
      </c>
      <c r="V222" s="37"/>
      <c r="W222" s="37">
        <f aca="true" t="shared" si="100" ref="W222:W253">P222-O222</f>
        <v>0</v>
      </c>
    </row>
    <row r="223" spans="1:23" s="64" customFormat="1" ht="24" customHeight="1" hidden="1">
      <c r="A223" s="423" t="s">
        <v>708</v>
      </c>
      <c r="B223" s="423"/>
      <c r="C223" s="423"/>
      <c r="D223" s="116" t="s">
        <v>712</v>
      </c>
      <c r="E223" s="265">
        <f aca="true" t="shared" si="101" ref="E223:K223">E225+E227+E229+E226+E228+E230</f>
        <v>0</v>
      </c>
      <c r="F223" s="265">
        <f t="shared" si="101"/>
        <v>0</v>
      </c>
      <c r="G223" s="265">
        <f t="shared" si="101"/>
        <v>0</v>
      </c>
      <c r="H223" s="265">
        <f t="shared" si="101"/>
        <v>0</v>
      </c>
      <c r="I223" s="265">
        <f t="shared" si="101"/>
        <v>0</v>
      </c>
      <c r="J223" s="265">
        <f t="shared" si="101"/>
        <v>0</v>
      </c>
      <c r="K223" s="265">
        <f t="shared" si="101"/>
        <v>0</v>
      </c>
      <c r="L223" s="265"/>
      <c r="M223" s="265">
        <f aca="true" t="shared" si="102" ref="M223:R223">M225+M227+M229+M226+M228+M230</f>
        <v>0</v>
      </c>
      <c r="N223" s="265">
        <f t="shared" si="102"/>
        <v>0</v>
      </c>
      <c r="O223" s="265">
        <f t="shared" si="102"/>
        <v>0</v>
      </c>
      <c r="P223" s="265">
        <f t="shared" si="102"/>
        <v>0</v>
      </c>
      <c r="Q223" s="265">
        <f t="shared" si="102"/>
        <v>0</v>
      </c>
      <c r="R223" s="265">
        <f t="shared" si="102"/>
        <v>0</v>
      </c>
      <c r="S223" s="114">
        <f t="shared" si="92"/>
        <v>0</v>
      </c>
      <c r="T223" s="58">
        <f>S223-R223</f>
        <v>0</v>
      </c>
      <c r="U223" s="50">
        <f t="shared" si="99"/>
        <v>0</v>
      </c>
      <c r="V223" s="50"/>
      <c r="W223" s="50">
        <f t="shared" si="100"/>
        <v>0</v>
      </c>
    </row>
    <row r="224" spans="1:23" s="64" customFormat="1" ht="20.25" customHeight="1" hidden="1">
      <c r="A224" s="423" t="s">
        <v>709</v>
      </c>
      <c r="B224" s="423"/>
      <c r="C224" s="423"/>
      <c r="D224" s="116" t="s">
        <v>712</v>
      </c>
      <c r="E224" s="265">
        <f aca="true" t="shared" si="103" ref="E224:K224">SUM(E225:E230)</f>
        <v>0</v>
      </c>
      <c r="F224" s="265">
        <f t="shared" si="103"/>
        <v>0</v>
      </c>
      <c r="G224" s="265">
        <f t="shared" si="103"/>
        <v>0</v>
      </c>
      <c r="H224" s="265">
        <f t="shared" si="103"/>
        <v>0</v>
      </c>
      <c r="I224" s="265">
        <f t="shared" si="103"/>
        <v>0</v>
      </c>
      <c r="J224" s="265">
        <f t="shared" si="103"/>
        <v>0</v>
      </c>
      <c r="K224" s="265">
        <f t="shared" si="103"/>
        <v>0</v>
      </c>
      <c r="L224" s="265"/>
      <c r="M224" s="265">
        <f aca="true" t="shared" si="104" ref="M224:R224">SUM(M225:M230)</f>
        <v>0</v>
      </c>
      <c r="N224" s="265">
        <f t="shared" si="104"/>
        <v>0</v>
      </c>
      <c r="O224" s="265">
        <f t="shared" si="104"/>
        <v>0</v>
      </c>
      <c r="P224" s="265">
        <f t="shared" si="104"/>
        <v>0</v>
      </c>
      <c r="Q224" s="265">
        <f t="shared" si="104"/>
        <v>0</v>
      </c>
      <c r="R224" s="265">
        <f t="shared" si="104"/>
        <v>0</v>
      </c>
      <c r="S224" s="114">
        <f t="shared" si="92"/>
        <v>0</v>
      </c>
      <c r="T224" s="58">
        <f>S224-R224</f>
        <v>0</v>
      </c>
      <c r="U224" s="50">
        <f t="shared" si="99"/>
        <v>0</v>
      </c>
      <c r="V224" s="50"/>
      <c r="W224" s="50">
        <f t="shared" si="100"/>
        <v>0</v>
      </c>
    </row>
    <row r="225" spans="1:23" s="119" customFormat="1" ht="18.75" customHeight="1" hidden="1">
      <c r="A225" s="417" t="s">
        <v>710</v>
      </c>
      <c r="B225" s="417" t="s">
        <v>37</v>
      </c>
      <c r="C225" s="417" t="s">
        <v>185</v>
      </c>
      <c r="D225" s="7" t="s">
        <v>302</v>
      </c>
      <c r="E225" s="272">
        <f aca="true" t="shared" si="105" ref="E225:E230">F225+I225</f>
        <v>0</v>
      </c>
      <c r="F225" s="272"/>
      <c r="G225" s="452"/>
      <c r="H225" s="452"/>
      <c r="I225" s="452"/>
      <c r="J225" s="452">
        <f aca="true" t="shared" si="106" ref="J225:J230">+K225+O225</f>
        <v>0</v>
      </c>
      <c r="K225" s="485"/>
      <c r="L225" s="485"/>
      <c r="M225" s="471"/>
      <c r="N225" s="471"/>
      <c r="O225" s="452"/>
      <c r="P225" s="471"/>
      <c r="Q225" s="471"/>
      <c r="R225" s="452">
        <f aca="true" t="shared" si="107" ref="R225:R230">J225+E225</f>
        <v>0</v>
      </c>
      <c r="S225" s="114">
        <f aca="true" t="shared" si="108" ref="S225:S256">+E225+J225</f>
        <v>0</v>
      </c>
      <c r="T225" s="18">
        <f>S225-R225</f>
        <v>0</v>
      </c>
      <c r="U225" s="37">
        <f t="shared" si="99"/>
        <v>0</v>
      </c>
      <c r="V225" s="37"/>
      <c r="W225" s="37">
        <f t="shared" si="100"/>
        <v>0</v>
      </c>
    </row>
    <row r="226" spans="1:23" s="69" customFormat="1" ht="15.75" customHeight="1" hidden="1">
      <c r="A226" s="437">
        <v>1917461</v>
      </c>
      <c r="B226" s="437">
        <v>7461</v>
      </c>
      <c r="C226" s="424" t="s">
        <v>185</v>
      </c>
      <c r="D226" s="54" t="s">
        <v>611</v>
      </c>
      <c r="E226" s="486">
        <f t="shared" si="105"/>
        <v>0</v>
      </c>
      <c r="F226" s="486"/>
      <c r="G226" s="487"/>
      <c r="H226" s="487"/>
      <c r="I226" s="487"/>
      <c r="J226" s="487">
        <f t="shared" si="106"/>
        <v>0</v>
      </c>
      <c r="K226" s="488"/>
      <c r="L226" s="488"/>
      <c r="M226" s="489"/>
      <c r="N226" s="489"/>
      <c r="O226" s="487"/>
      <c r="P226" s="489"/>
      <c r="Q226" s="489"/>
      <c r="R226" s="487">
        <f t="shared" si="107"/>
        <v>0</v>
      </c>
      <c r="S226" s="114">
        <f t="shared" si="108"/>
        <v>0</v>
      </c>
      <c r="T226" s="58"/>
      <c r="U226" s="50">
        <f t="shared" si="99"/>
        <v>0</v>
      </c>
      <c r="V226" s="50"/>
      <c r="W226" s="50">
        <f t="shared" si="100"/>
        <v>0</v>
      </c>
    </row>
    <row r="227" spans="1:23" s="69" customFormat="1" ht="17.25" customHeight="1" hidden="1">
      <c r="A227" s="437">
        <v>1917462</v>
      </c>
      <c r="B227" s="437">
        <v>7462</v>
      </c>
      <c r="C227" s="424" t="s">
        <v>185</v>
      </c>
      <c r="D227" s="54" t="s">
        <v>637</v>
      </c>
      <c r="E227" s="486">
        <f t="shared" si="105"/>
        <v>0</v>
      </c>
      <c r="F227" s="486"/>
      <c r="G227" s="487"/>
      <c r="H227" s="487"/>
      <c r="I227" s="487"/>
      <c r="J227" s="487">
        <f t="shared" si="106"/>
        <v>0</v>
      </c>
      <c r="K227" s="490"/>
      <c r="L227" s="490"/>
      <c r="M227" s="491"/>
      <c r="N227" s="491"/>
      <c r="O227" s="486"/>
      <c r="P227" s="489"/>
      <c r="Q227" s="489"/>
      <c r="R227" s="487">
        <f t="shared" si="107"/>
        <v>0</v>
      </c>
      <c r="S227" s="114">
        <f t="shared" si="108"/>
        <v>0</v>
      </c>
      <c r="T227" s="58">
        <f>S227-R227</f>
        <v>0</v>
      </c>
      <c r="U227" s="50">
        <f t="shared" si="99"/>
        <v>0</v>
      </c>
      <c r="V227" s="50"/>
      <c r="W227" s="50">
        <f t="shared" si="100"/>
        <v>0</v>
      </c>
    </row>
    <row r="228" spans="1:23" s="25" customFormat="1" ht="18.75" customHeight="1" hidden="1">
      <c r="A228" s="436">
        <v>1917464</v>
      </c>
      <c r="B228" s="436">
        <v>7464</v>
      </c>
      <c r="C228" s="426" t="s">
        <v>185</v>
      </c>
      <c r="D228" s="9" t="s">
        <v>307</v>
      </c>
      <c r="E228" s="492">
        <f t="shared" si="105"/>
        <v>0</v>
      </c>
      <c r="F228" s="492"/>
      <c r="G228" s="451"/>
      <c r="H228" s="451"/>
      <c r="I228" s="451"/>
      <c r="J228" s="451">
        <f t="shared" si="106"/>
        <v>0</v>
      </c>
      <c r="K228" s="493"/>
      <c r="L228" s="493"/>
      <c r="M228" s="484"/>
      <c r="N228" s="484"/>
      <c r="O228" s="492"/>
      <c r="P228" s="483"/>
      <c r="Q228" s="483"/>
      <c r="R228" s="451">
        <f t="shared" si="107"/>
        <v>0</v>
      </c>
      <c r="S228" s="114">
        <f t="shared" si="108"/>
        <v>0</v>
      </c>
      <c r="T228" s="18"/>
      <c r="U228" s="37">
        <f t="shared" si="99"/>
        <v>0</v>
      </c>
      <c r="V228" s="37"/>
      <c r="W228" s="37">
        <f t="shared" si="100"/>
        <v>0</v>
      </c>
    </row>
    <row r="229" spans="1:23" s="117" customFormat="1" ht="18" customHeight="1" hidden="1">
      <c r="A229" s="417" t="s">
        <v>711</v>
      </c>
      <c r="B229" s="417" t="s">
        <v>191</v>
      </c>
      <c r="C229" s="417" t="s">
        <v>185</v>
      </c>
      <c r="D229" s="7" t="s">
        <v>303</v>
      </c>
      <c r="E229" s="492">
        <f t="shared" si="105"/>
        <v>0</v>
      </c>
      <c r="F229" s="474"/>
      <c r="G229" s="450"/>
      <c r="H229" s="450"/>
      <c r="I229" s="450"/>
      <c r="J229" s="451">
        <f t="shared" si="106"/>
        <v>0</v>
      </c>
      <c r="K229" s="457"/>
      <c r="L229" s="457"/>
      <c r="M229" s="458"/>
      <c r="N229" s="458"/>
      <c r="O229" s="458"/>
      <c r="P229" s="458"/>
      <c r="Q229" s="458"/>
      <c r="R229" s="451">
        <f t="shared" si="107"/>
        <v>0</v>
      </c>
      <c r="S229" s="114">
        <f t="shared" si="108"/>
        <v>0</v>
      </c>
      <c r="T229" s="18">
        <f>S229-R229</f>
        <v>0</v>
      </c>
      <c r="U229" s="37">
        <f t="shared" si="99"/>
        <v>0</v>
      </c>
      <c r="V229" s="37"/>
      <c r="W229" s="37">
        <f t="shared" si="100"/>
        <v>0</v>
      </c>
    </row>
    <row r="230" spans="1:23" ht="15" customHeight="1" hidden="1">
      <c r="A230" s="419" t="s">
        <v>492</v>
      </c>
      <c r="B230" s="419" t="s">
        <v>208</v>
      </c>
      <c r="C230" s="419" t="s">
        <v>465</v>
      </c>
      <c r="D230" s="89" t="s">
        <v>308</v>
      </c>
      <c r="E230" s="486">
        <f t="shared" si="105"/>
        <v>0</v>
      </c>
      <c r="F230" s="472"/>
      <c r="G230" s="447"/>
      <c r="H230" s="447"/>
      <c r="I230" s="447"/>
      <c r="J230" s="487">
        <f t="shared" si="106"/>
        <v>0</v>
      </c>
      <c r="K230" s="459"/>
      <c r="L230" s="459"/>
      <c r="M230" s="460"/>
      <c r="N230" s="460"/>
      <c r="O230" s="460"/>
      <c r="P230" s="460"/>
      <c r="Q230" s="460"/>
      <c r="R230" s="487">
        <f t="shared" si="107"/>
        <v>0</v>
      </c>
      <c r="S230" s="114">
        <f t="shared" si="108"/>
        <v>0</v>
      </c>
      <c r="T230" s="58"/>
      <c r="U230" s="50">
        <f t="shared" si="99"/>
        <v>0</v>
      </c>
      <c r="V230" s="50"/>
      <c r="W230" s="50">
        <f t="shared" si="100"/>
        <v>0</v>
      </c>
    </row>
    <row r="231" spans="1:23" s="59" customFormat="1" ht="15.75" customHeight="1" hidden="1">
      <c r="A231" s="423" t="s">
        <v>16</v>
      </c>
      <c r="B231" s="423"/>
      <c r="C231" s="423"/>
      <c r="D231" s="116" t="s">
        <v>405</v>
      </c>
      <c r="E231" s="265">
        <f aca="true" t="shared" si="109" ref="E231:K231">+E235+E234+E233</f>
        <v>0</v>
      </c>
      <c r="F231" s="265">
        <f t="shared" si="109"/>
        <v>0</v>
      </c>
      <c r="G231" s="265">
        <f t="shared" si="109"/>
        <v>0</v>
      </c>
      <c r="H231" s="265">
        <f t="shared" si="109"/>
        <v>0</v>
      </c>
      <c r="I231" s="265">
        <f t="shared" si="109"/>
        <v>0</v>
      </c>
      <c r="J231" s="265">
        <f t="shared" si="109"/>
        <v>0</v>
      </c>
      <c r="K231" s="265">
        <f t="shared" si="109"/>
        <v>0</v>
      </c>
      <c r="L231" s="265"/>
      <c r="M231" s="265">
        <f aca="true" t="shared" si="110" ref="M231:R231">+M235+M234+M233</f>
        <v>0</v>
      </c>
      <c r="N231" s="265">
        <f t="shared" si="110"/>
        <v>0</v>
      </c>
      <c r="O231" s="265">
        <f t="shared" si="110"/>
        <v>0</v>
      </c>
      <c r="P231" s="265">
        <f t="shared" si="110"/>
        <v>0</v>
      </c>
      <c r="Q231" s="265">
        <f t="shared" si="110"/>
        <v>0</v>
      </c>
      <c r="R231" s="265">
        <f t="shared" si="110"/>
        <v>0</v>
      </c>
      <c r="S231" s="114">
        <f t="shared" si="108"/>
        <v>0</v>
      </c>
      <c r="T231" s="58">
        <f aca="true" t="shared" si="111" ref="T231:T259">S231-R231</f>
        <v>0</v>
      </c>
      <c r="U231" s="50">
        <f t="shared" si="99"/>
        <v>0</v>
      </c>
      <c r="V231" s="50"/>
      <c r="W231" s="50">
        <f t="shared" si="100"/>
        <v>0</v>
      </c>
    </row>
    <row r="232" spans="1:23" s="59" customFormat="1" ht="15.75" customHeight="1" hidden="1">
      <c r="A232" s="423" t="s">
        <v>17</v>
      </c>
      <c r="B232" s="423"/>
      <c r="C232" s="423"/>
      <c r="D232" s="116" t="s">
        <v>405</v>
      </c>
      <c r="E232" s="265">
        <f aca="true" t="shared" si="112" ref="E232:K232">SUM(E233:E235)</f>
        <v>0</v>
      </c>
      <c r="F232" s="265">
        <f t="shared" si="112"/>
        <v>0</v>
      </c>
      <c r="G232" s="265">
        <f t="shared" si="112"/>
        <v>0</v>
      </c>
      <c r="H232" s="265">
        <f t="shared" si="112"/>
        <v>0</v>
      </c>
      <c r="I232" s="265">
        <f t="shared" si="112"/>
        <v>0</v>
      </c>
      <c r="J232" s="265">
        <f t="shared" si="112"/>
        <v>0</v>
      </c>
      <c r="K232" s="265">
        <f t="shared" si="112"/>
        <v>0</v>
      </c>
      <c r="L232" s="265"/>
      <c r="M232" s="265">
        <f aca="true" t="shared" si="113" ref="M232:R232">SUM(M233:M235)</f>
        <v>0</v>
      </c>
      <c r="N232" s="265">
        <f t="shared" si="113"/>
        <v>0</v>
      </c>
      <c r="O232" s="265">
        <f t="shared" si="113"/>
        <v>0</v>
      </c>
      <c r="P232" s="265">
        <f t="shared" si="113"/>
        <v>0</v>
      </c>
      <c r="Q232" s="265">
        <f t="shared" si="113"/>
        <v>0</v>
      </c>
      <c r="R232" s="265">
        <f t="shared" si="113"/>
        <v>0</v>
      </c>
      <c r="S232" s="114">
        <f t="shared" si="108"/>
        <v>0</v>
      </c>
      <c r="T232" s="58">
        <f t="shared" si="111"/>
        <v>0</v>
      </c>
      <c r="U232" s="50">
        <f t="shared" si="99"/>
        <v>0</v>
      </c>
      <c r="V232" s="50"/>
      <c r="W232" s="50">
        <f t="shared" si="100"/>
        <v>0</v>
      </c>
    </row>
    <row r="233" spans="1:23" ht="18" customHeight="1" hidden="1">
      <c r="A233" s="419" t="s">
        <v>609</v>
      </c>
      <c r="B233" s="419" t="s">
        <v>465</v>
      </c>
      <c r="C233" s="419" t="s">
        <v>468</v>
      </c>
      <c r="D233" s="115" t="s">
        <v>613</v>
      </c>
      <c r="E233" s="447">
        <f>F233+I233</f>
        <v>0</v>
      </c>
      <c r="F233" s="447"/>
      <c r="G233" s="447"/>
      <c r="H233" s="447"/>
      <c r="I233" s="447"/>
      <c r="J233" s="447">
        <f>+K233+O233</f>
        <v>0</v>
      </c>
      <c r="K233" s="447"/>
      <c r="L233" s="447"/>
      <c r="M233" s="447"/>
      <c r="N233" s="447"/>
      <c r="O233" s="447"/>
      <c r="P233" s="447"/>
      <c r="Q233" s="447"/>
      <c r="R233" s="447">
        <f>+J233+E233</f>
        <v>0</v>
      </c>
      <c r="S233" s="114">
        <f t="shared" si="108"/>
        <v>0</v>
      </c>
      <c r="T233" s="58">
        <f t="shared" si="111"/>
        <v>0</v>
      </c>
      <c r="U233" s="50">
        <f t="shared" si="99"/>
        <v>0</v>
      </c>
      <c r="V233" s="50"/>
      <c r="W233" s="50">
        <f t="shared" si="100"/>
        <v>0</v>
      </c>
    </row>
    <row r="234" spans="1:23" s="26" customFormat="1" ht="15.75" customHeight="1" hidden="1">
      <c r="A234" s="426" t="s">
        <v>18</v>
      </c>
      <c r="B234" s="426" t="s">
        <v>19</v>
      </c>
      <c r="C234" s="426" t="s">
        <v>55</v>
      </c>
      <c r="D234" s="9" t="s">
        <v>438</v>
      </c>
      <c r="E234" s="456">
        <f>F234+I234</f>
        <v>0</v>
      </c>
      <c r="F234" s="456"/>
      <c r="G234" s="456"/>
      <c r="H234" s="456"/>
      <c r="I234" s="456"/>
      <c r="J234" s="456">
        <f>+K234+O234</f>
        <v>0</v>
      </c>
      <c r="K234" s="456"/>
      <c r="L234" s="456"/>
      <c r="M234" s="456"/>
      <c r="N234" s="456"/>
      <c r="O234" s="456"/>
      <c r="P234" s="456"/>
      <c r="Q234" s="456"/>
      <c r="R234" s="456">
        <f>+J234+E234</f>
        <v>0</v>
      </c>
      <c r="S234" s="114">
        <f t="shared" si="108"/>
        <v>0</v>
      </c>
      <c r="T234" s="18">
        <f t="shared" si="111"/>
        <v>0</v>
      </c>
      <c r="U234" s="37">
        <f t="shared" si="99"/>
        <v>0</v>
      </c>
      <c r="V234" s="37"/>
      <c r="W234" s="37">
        <f t="shared" si="100"/>
        <v>0</v>
      </c>
    </row>
    <row r="235" spans="1:23" s="26" customFormat="1" ht="18" customHeight="1" hidden="1">
      <c r="A235" s="426" t="s">
        <v>433</v>
      </c>
      <c r="B235" s="426" t="s">
        <v>434</v>
      </c>
      <c r="C235" s="426" t="s">
        <v>463</v>
      </c>
      <c r="D235" s="9" t="s">
        <v>197</v>
      </c>
      <c r="E235" s="492">
        <f>F235+I235</f>
        <v>0</v>
      </c>
      <c r="F235" s="492"/>
      <c r="G235" s="451"/>
      <c r="H235" s="451"/>
      <c r="I235" s="456"/>
      <c r="J235" s="456">
        <f>+K235+O235</f>
        <v>0</v>
      </c>
      <c r="K235" s="456"/>
      <c r="L235" s="456"/>
      <c r="M235" s="456"/>
      <c r="N235" s="456"/>
      <c r="O235" s="456"/>
      <c r="P235" s="456"/>
      <c r="Q235" s="456"/>
      <c r="R235" s="456">
        <f>+J235+E235</f>
        <v>0</v>
      </c>
      <c r="S235" s="114">
        <f t="shared" si="108"/>
        <v>0</v>
      </c>
      <c r="T235" s="18">
        <f t="shared" si="111"/>
        <v>0</v>
      </c>
      <c r="U235" s="37">
        <f t="shared" si="99"/>
        <v>0</v>
      </c>
      <c r="V235" s="37"/>
      <c r="W235" s="37">
        <f t="shared" si="100"/>
        <v>0</v>
      </c>
    </row>
    <row r="236" spans="1:23" s="122" customFormat="1" ht="20.25" customHeight="1" hidden="1">
      <c r="A236" s="438" t="s">
        <v>62</v>
      </c>
      <c r="B236" s="438"/>
      <c r="C236" s="438"/>
      <c r="D236" s="19" t="s">
        <v>597</v>
      </c>
      <c r="E236" s="494">
        <f aca="true" t="shared" si="114" ref="E236:K236">SUBTOTAL(9,E238:E239)</f>
        <v>0</v>
      </c>
      <c r="F236" s="494">
        <f t="shared" si="114"/>
        <v>0</v>
      </c>
      <c r="G236" s="494">
        <f t="shared" si="114"/>
        <v>0</v>
      </c>
      <c r="H236" s="494">
        <f t="shared" si="114"/>
        <v>0</v>
      </c>
      <c r="I236" s="494">
        <f t="shared" si="114"/>
        <v>0</v>
      </c>
      <c r="J236" s="494">
        <f t="shared" si="114"/>
        <v>0</v>
      </c>
      <c r="K236" s="494">
        <f t="shared" si="114"/>
        <v>0</v>
      </c>
      <c r="L236" s="494"/>
      <c r="M236" s="494">
        <f aca="true" t="shared" si="115" ref="M236:R236">SUBTOTAL(9,M238:M239)</f>
        <v>0</v>
      </c>
      <c r="N236" s="494">
        <f t="shared" si="115"/>
        <v>0</v>
      </c>
      <c r="O236" s="494">
        <f t="shared" si="115"/>
        <v>0</v>
      </c>
      <c r="P236" s="494">
        <f t="shared" si="115"/>
        <v>0</v>
      </c>
      <c r="Q236" s="494">
        <f t="shared" si="115"/>
        <v>0</v>
      </c>
      <c r="R236" s="494">
        <f t="shared" si="115"/>
        <v>0</v>
      </c>
      <c r="S236" s="114">
        <f t="shared" si="108"/>
        <v>0</v>
      </c>
      <c r="T236" s="18">
        <f t="shared" si="111"/>
        <v>0</v>
      </c>
      <c r="U236" s="37">
        <f t="shared" si="99"/>
        <v>0</v>
      </c>
      <c r="V236" s="37"/>
      <c r="W236" s="37">
        <f t="shared" si="100"/>
        <v>0</v>
      </c>
    </row>
    <row r="237" spans="1:23" s="123" customFormat="1" ht="26.25" customHeight="1" hidden="1">
      <c r="A237" s="438" t="s">
        <v>63</v>
      </c>
      <c r="B237" s="439"/>
      <c r="C237" s="439"/>
      <c r="D237" s="19" t="s">
        <v>597</v>
      </c>
      <c r="E237" s="494"/>
      <c r="F237" s="494"/>
      <c r="G237" s="494"/>
      <c r="H237" s="494"/>
      <c r="I237" s="494"/>
      <c r="J237" s="494"/>
      <c r="K237" s="494"/>
      <c r="L237" s="494"/>
      <c r="M237" s="494"/>
      <c r="N237" s="494"/>
      <c r="O237" s="494"/>
      <c r="P237" s="494"/>
      <c r="Q237" s="494"/>
      <c r="R237" s="494"/>
      <c r="S237" s="114">
        <f t="shared" si="108"/>
        <v>0</v>
      </c>
      <c r="T237" s="18">
        <f t="shared" si="111"/>
        <v>0</v>
      </c>
      <c r="U237" s="37">
        <f t="shared" si="99"/>
        <v>0</v>
      </c>
      <c r="V237" s="37"/>
      <c r="W237" s="37">
        <f t="shared" si="100"/>
        <v>0</v>
      </c>
    </row>
    <row r="238" spans="1:23" s="119" customFormat="1" ht="23.25" customHeight="1" hidden="1">
      <c r="A238" s="417" t="s">
        <v>20</v>
      </c>
      <c r="B238" s="417" t="s">
        <v>21</v>
      </c>
      <c r="C238" s="417" t="s">
        <v>186</v>
      </c>
      <c r="D238" s="7" t="s">
        <v>22</v>
      </c>
      <c r="E238" s="450"/>
      <c r="F238" s="450"/>
      <c r="G238" s="450"/>
      <c r="H238" s="450"/>
      <c r="I238" s="473"/>
      <c r="J238" s="450">
        <f>+K238+O238</f>
        <v>0</v>
      </c>
      <c r="K238" s="457"/>
      <c r="L238" s="457"/>
      <c r="M238" s="458"/>
      <c r="N238" s="458"/>
      <c r="O238" s="450"/>
      <c r="P238" s="458"/>
      <c r="Q238" s="458"/>
      <c r="R238" s="450">
        <f>+J238+E238</f>
        <v>0</v>
      </c>
      <c r="S238" s="114">
        <f t="shared" si="108"/>
        <v>0</v>
      </c>
      <c r="T238" s="18">
        <f t="shared" si="111"/>
        <v>0</v>
      </c>
      <c r="U238" s="37">
        <f t="shared" si="99"/>
        <v>0</v>
      </c>
      <c r="V238" s="37"/>
      <c r="W238" s="37">
        <f t="shared" si="100"/>
        <v>0</v>
      </c>
    </row>
    <row r="239" spans="1:23" s="117" customFormat="1" ht="23.25" customHeight="1" hidden="1">
      <c r="A239" s="417" t="s">
        <v>23</v>
      </c>
      <c r="B239" s="417" t="s">
        <v>24</v>
      </c>
      <c r="C239" s="417" t="s">
        <v>186</v>
      </c>
      <c r="D239" s="7" t="s">
        <v>25</v>
      </c>
      <c r="E239" s="450">
        <f>F239+I239</f>
        <v>0</v>
      </c>
      <c r="F239" s="450"/>
      <c r="G239" s="450"/>
      <c r="H239" s="450"/>
      <c r="I239" s="450"/>
      <c r="J239" s="450">
        <f>+K239+O239</f>
        <v>0</v>
      </c>
      <c r="K239" s="457"/>
      <c r="L239" s="457"/>
      <c r="M239" s="458"/>
      <c r="N239" s="458"/>
      <c r="O239" s="450"/>
      <c r="P239" s="458"/>
      <c r="Q239" s="458"/>
      <c r="R239" s="450">
        <f>+J239+E239</f>
        <v>0</v>
      </c>
      <c r="S239" s="114">
        <f t="shared" si="108"/>
        <v>0</v>
      </c>
      <c r="T239" s="18">
        <f t="shared" si="111"/>
        <v>0</v>
      </c>
      <c r="U239" s="37">
        <f t="shared" si="99"/>
        <v>0</v>
      </c>
      <c r="V239" s="37"/>
      <c r="W239" s="37">
        <f t="shared" si="100"/>
        <v>0</v>
      </c>
    </row>
    <row r="240" spans="1:23" s="59" customFormat="1" ht="27" customHeight="1" hidden="1">
      <c r="A240" s="423" t="s">
        <v>26</v>
      </c>
      <c r="B240" s="423"/>
      <c r="C240" s="423"/>
      <c r="D240" s="116" t="s">
        <v>544</v>
      </c>
      <c r="E240" s="265">
        <f aca="true" t="shared" si="116" ref="E240:K240">+E241</f>
        <v>0</v>
      </c>
      <c r="F240" s="265">
        <f t="shared" si="116"/>
        <v>0</v>
      </c>
      <c r="G240" s="265">
        <f t="shared" si="116"/>
        <v>0</v>
      </c>
      <c r="H240" s="265">
        <f t="shared" si="116"/>
        <v>0</v>
      </c>
      <c r="I240" s="265">
        <f t="shared" si="116"/>
        <v>0</v>
      </c>
      <c r="J240" s="265">
        <f t="shared" si="116"/>
        <v>0</v>
      </c>
      <c r="K240" s="265">
        <f t="shared" si="116"/>
        <v>0</v>
      </c>
      <c r="L240" s="265"/>
      <c r="M240" s="265">
        <f aca="true" t="shared" si="117" ref="M240:R240">+M241</f>
        <v>0</v>
      </c>
      <c r="N240" s="265">
        <f t="shared" si="117"/>
        <v>0</v>
      </c>
      <c r="O240" s="265">
        <f t="shared" si="117"/>
        <v>0</v>
      </c>
      <c r="P240" s="265">
        <f t="shared" si="117"/>
        <v>0</v>
      </c>
      <c r="Q240" s="265">
        <f t="shared" si="117"/>
        <v>0</v>
      </c>
      <c r="R240" s="265">
        <f t="shared" si="117"/>
        <v>0</v>
      </c>
      <c r="S240" s="114">
        <f t="shared" si="108"/>
        <v>0</v>
      </c>
      <c r="T240" s="58">
        <f t="shared" si="111"/>
        <v>0</v>
      </c>
      <c r="U240" s="50">
        <f t="shared" si="99"/>
        <v>0</v>
      </c>
      <c r="V240" s="50"/>
      <c r="W240" s="50">
        <f t="shared" si="100"/>
        <v>0</v>
      </c>
    </row>
    <row r="241" spans="1:23" s="70" customFormat="1" ht="15" customHeight="1" hidden="1">
      <c r="A241" s="423" t="s">
        <v>27</v>
      </c>
      <c r="B241" s="423"/>
      <c r="C241" s="423"/>
      <c r="D241" s="116" t="s">
        <v>544</v>
      </c>
      <c r="E241" s="265">
        <f>E242</f>
        <v>0</v>
      </c>
      <c r="F241" s="265">
        <f aca="true" t="shared" si="118" ref="F241:K241">SUM(F242:F246)</f>
        <v>0</v>
      </c>
      <c r="G241" s="265">
        <f t="shared" si="118"/>
        <v>0</v>
      </c>
      <c r="H241" s="265">
        <f t="shared" si="118"/>
        <v>0</v>
      </c>
      <c r="I241" s="265">
        <f t="shared" si="118"/>
        <v>0</v>
      </c>
      <c r="J241" s="265">
        <f t="shared" si="118"/>
        <v>0</v>
      </c>
      <c r="K241" s="265">
        <f t="shared" si="118"/>
        <v>0</v>
      </c>
      <c r="L241" s="265"/>
      <c r="M241" s="265">
        <f aca="true" t="shared" si="119" ref="M241:R241">SUM(M242:M246)</f>
        <v>0</v>
      </c>
      <c r="N241" s="265">
        <f t="shared" si="119"/>
        <v>0</v>
      </c>
      <c r="O241" s="265">
        <f t="shared" si="119"/>
        <v>0</v>
      </c>
      <c r="P241" s="265">
        <f t="shared" si="119"/>
        <v>0</v>
      </c>
      <c r="Q241" s="265">
        <f t="shared" si="119"/>
        <v>0</v>
      </c>
      <c r="R241" s="265">
        <f t="shared" si="119"/>
        <v>0</v>
      </c>
      <c r="S241" s="114">
        <f t="shared" si="108"/>
        <v>0</v>
      </c>
      <c r="T241" s="58">
        <f t="shared" si="111"/>
        <v>0</v>
      </c>
      <c r="U241" s="50">
        <f t="shared" si="99"/>
        <v>0</v>
      </c>
      <c r="V241" s="50"/>
      <c r="W241" s="50">
        <f t="shared" si="100"/>
        <v>0</v>
      </c>
    </row>
    <row r="242" spans="1:23" s="44" customFormat="1" ht="17.25" customHeight="1" hidden="1">
      <c r="A242" s="419" t="s">
        <v>545</v>
      </c>
      <c r="B242" s="419" t="s">
        <v>546</v>
      </c>
      <c r="C242" s="419" t="s">
        <v>185</v>
      </c>
      <c r="D242" s="89" t="s">
        <v>47</v>
      </c>
      <c r="E242" s="447">
        <f>F242+I242</f>
        <v>0</v>
      </c>
      <c r="F242" s="447"/>
      <c r="G242" s="447"/>
      <c r="H242" s="447"/>
      <c r="I242" s="447"/>
      <c r="J242" s="447">
        <f>+K242+O242</f>
        <v>0</v>
      </c>
      <c r="K242" s="460"/>
      <c r="L242" s="460"/>
      <c r="M242" s="460"/>
      <c r="N242" s="460"/>
      <c r="O242" s="447"/>
      <c r="P242" s="460"/>
      <c r="Q242" s="460"/>
      <c r="R242" s="447">
        <f>+J242+E242</f>
        <v>0</v>
      </c>
      <c r="S242" s="114">
        <f t="shared" si="108"/>
        <v>0</v>
      </c>
      <c r="T242" s="58">
        <f t="shared" si="111"/>
        <v>0</v>
      </c>
      <c r="U242" s="50">
        <f t="shared" si="99"/>
        <v>0</v>
      </c>
      <c r="V242" s="50"/>
      <c r="W242" s="50">
        <f t="shared" si="100"/>
        <v>0</v>
      </c>
    </row>
    <row r="243" spans="1:23" s="70" customFormat="1" ht="18" customHeight="1" hidden="1">
      <c r="A243" s="419"/>
      <c r="B243" s="419"/>
      <c r="C243" s="419"/>
      <c r="D243" s="89"/>
      <c r="E243" s="447">
        <f>F243+I243</f>
        <v>0</v>
      </c>
      <c r="F243" s="447"/>
      <c r="G243" s="447"/>
      <c r="H243" s="447"/>
      <c r="I243" s="447"/>
      <c r="J243" s="447">
        <f>+K243+O243</f>
        <v>0</v>
      </c>
      <c r="K243" s="459"/>
      <c r="L243" s="459"/>
      <c r="M243" s="460"/>
      <c r="N243" s="460"/>
      <c r="O243" s="447"/>
      <c r="P243" s="460"/>
      <c r="Q243" s="460"/>
      <c r="R243" s="447">
        <f>+J243+E243</f>
        <v>0</v>
      </c>
      <c r="S243" s="114">
        <f t="shared" si="108"/>
        <v>0</v>
      </c>
      <c r="T243" s="58">
        <f t="shared" si="111"/>
        <v>0</v>
      </c>
      <c r="U243" s="50">
        <f t="shared" si="99"/>
        <v>0</v>
      </c>
      <c r="V243" s="50"/>
      <c r="W243" s="50">
        <f t="shared" si="100"/>
        <v>0</v>
      </c>
    </row>
    <row r="244" spans="1:23" s="70" customFormat="1" ht="18" customHeight="1" hidden="1">
      <c r="A244" s="419"/>
      <c r="B244" s="419"/>
      <c r="C244" s="419"/>
      <c r="D244" s="89"/>
      <c r="E244" s="447">
        <f>F244+I244</f>
        <v>0</v>
      </c>
      <c r="F244" s="447"/>
      <c r="G244" s="447"/>
      <c r="H244" s="447"/>
      <c r="I244" s="447"/>
      <c r="J244" s="447">
        <f>+K244+O244</f>
        <v>0</v>
      </c>
      <c r="K244" s="459"/>
      <c r="L244" s="459"/>
      <c r="M244" s="460"/>
      <c r="N244" s="460"/>
      <c r="O244" s="447"/>
      <c r="P244" s="460"/>
      <c r="Q244" s="460"/>
      <c r="R244" s="447">
        <f>+J244+E244</f>
        <v>0</v>
      </c>
      <c r="S244" s="114">
        <f t="shared" si="108"/>
        <v>0</v>
      </c>
      <c r="T244" s="58">
        <f t="shared" si="111"/>
        <v>0</v>
      </c>
      <c r="U244" s="50">
        <f t="shared" si="99"/>
        <v>0</v>
      </c>
      <c r="V244" s="50"/>
      <c r="W244" s="50">
        <f t="shared" si="100"/>
        <v>0</v>
      </c>
    </row>
    <row r="245" spans="1:23" s="71" customFormat="1" ht="21" customHeight="1" hidden="1">
      <c r="A245" s="419"/>
      <c r="B245" s="419"/>
      <c r="C245" s="419"/>
      <c r="D245" s="89"/>
      <c r="E245" s="447">
        <f>F245+I245</f>
        <v>0</v>
      </c>
      <c r="F245" s="447"/>
      <c r="G245" s="447"/>
      <c r="H245" s="447"/>
      <c r="I245" s="447"/>
      <c r="J245" s="447">
        <f>+K245+O245</f>
        <v>0</v>
      </c>
      <c r="K245" s="459"/>
      <c r="L245" s="459"/>
      <c r="M245" s="460"/>
      <c r="N245" s="460"/>
      <c r="O245" s="447"/>
      <c r="P245" s="460"/>
      <c r="Q245" s="460"/>
      <c r="R245" s="447">
        <f>+J245+E245</f>
        <v>0</v>
      </c>
      <c r="S245" s="114">
        <f t="shared" si="108"/>
        <v>0</v>
      </c>
      <c r="T245" s="58">
        <f t="shared" si="111"/>
        <v>0</v>
      </c>
      <c r="U245" s="50">
        <f t="shared" si="99"/>
        <v>0</v>
      </c>
      <c r="V245" s="50"/>
      <c r="W245" s="50">
        <f t="shared" si="100"/>
        <v>0</v>
      </c>
    </row>
    <row r="246" spans="1:23" s="72" customFormat="1" ht="21" customHeight="1" hidden="1">
      <c r="A246" s="424"/>
      <c r="B246" s="424"/>
      <c r="C246" s="424"/>
      <c r="D246" s="54"/>
      <c r="E246" s="454">
        <f>F246+I246</f>
        <v>0</v>
      </c>
      <c r="F246" s="454"/>
      <c r="G246" s="454"/>
      <c r="H246" s="454"/>
      <c r="I246" s="454"/>
      <c r="J246" s="454">
        <f>+K246+O246</f>
        <v>0</v>
      </c>
      <c r="K246" s="495"/>
      <c r="L246" s="495"/>
      <c r="M246" s="462"/>
      <c r="N246" s="462"/>
      <c r="O246" s="454"/>
      <c r="P246" s="454"/>
      <c r="Q246" s="454"/>
      <c r="R246" s="454">
        <f>+J246+E246</f>
        <v>0</v>
      </c>
      <c r="S246" s="114">
        <f t="shared" si="108"/>
        <v>0</v>
      </c>
      <c r="T246" s="58">
        <f t="shared" si="111"/>
        <v>0</v>
      </c>
      <c r="U246" s="50">
        <f t="shared" si="99"/>
        <v>0</v>
      </c>
      <c r="V246" s="50"/>
      <c r="W246" s="50">
        <f t="shared" si="100"/>
        <v>0</v>
      </c>
    </row>
    <row r="247" spans="1:23" s="73" customFormat="1" ht="24" customHeight="1" hidden="1">
      <c r="A247" s="423" t="s">
        <v>29</v>
      </c>
      <c r="B247" s="423"/>
      <c r="C247" s="423"/>
      <c r="D247" s="116" t="s">
        <v>107</v>
      </c>
      <c r="E247" s="265">
        <f aca="true" t="shared" si="120" ref="E247:K247">E249+E250+E251+E252+E253</f>
        <v>0</v>
      </c>
      <c r="F247" s="265">
        <f t="shared" si="120"/>
        <v>0</v>
      </c>
      <c r="G247" s="265">
        <f t="shared" si="120"/>
        <v>0</v>
      </c>
      <c r="H247" s="265">
        <f t="shared" si="120"/>
        <v>0</v>
      </c>
      <c r="I247" s="265">
        <f t="shared" si="120"/>
        <v>0</v>
      </c>
      <c r="J247" s="265">
        <f t="shared" si="120"/>
        <v>0</v>
      </c>
      <c r="K247" s="265">
        <f t="shared" si="120"/>
        <v>0</v>
      </c>
      <c r="L247" s="265"/>
      <c r="M247" s="265">
        <f aca="true" t="shared" si="121" ref="M247:R247">M249+M250+M251+M252+M253</f>
        <v>0</v>
      </c>
      <c r="N247" s="265">
        <f t="shared" si="121"/>
        <v>0</v>
      </c>
      <c r="O247" s="265">
        <f t="shared" si="121"/>
        <v>0</v>
      </c>
      <c r="P247" s="265">
        <f t="shared" si="121"/>
        <v>0</v>
      </c>
      <c r="Q247" s="265">
        <f t="shared" si="121"/>
        <v>0</v>
      </c>
      <c r="R247" s="265">
        <f t="shared" si="121"/>
        <v>0</v>
      </c>
      <c r="S247" s="114">
        <f t="shared" si="108"/>
        <v>0</v>
      </c>
      <c r="T247" s="58">
        <f t="shared" si="111"/>
        <v>0</v>
      </c>
      <c r="U247" s="50">
        <f t="shared" si="99"/>
        <v>0</v>
      </c>
      <c r="V247" s="50"/>
      <c r="W247" s="50">
        <f t="shared" si="100"/>
        <v>0</v>
      </c>
    </row>
    <row r="248" spans="1:23" s="74" customFormat="1" ht="18" customHeight="1" hidden="1">
      <c r="A248" s="423" t="s">
        <v>30</v>
      </c>
      <c r="B248" s="440"/>
      <c r="C248" s="440"/>
      <c r="D248" s="116" t="s">
        <v>107</v>
      </c>
      <c r="E248" s="265">
        <f aca="true" t="shared" si="122" ref="E248:K248">SUM(E249:E253)</f>
        <v>0</v>
      </c>
      <c r="F248" s="265">
        <f t="shared" si="122"/>
        <v>0</v>
      </c>
      <c r="G248" s="265">
        <f t="shared" si="122"/>
        <v>0</v>
      </c>
      <c r="H248" s="265">
        <f t="shared" si="122"/>
        <v>0</v>
      </c>
      <c r="I248" s="265">
        <f t="shared" si="122"/>
        <v>0</v>
      </c>
      <c r="J248" s="265">
        <f t="shared" si="122"/>
        <v>0</v>
      </c>
      <c r="K248" s="265">
        <f t="shared" si="122"/>
        <v>0</v>
      </c>
      <c r="L248" s="265"/>
      <c r="M248" s="265">
        <f aca="true" t="shared" si="123" ref="M248:R248">SUM(M249:M253)</f>
        <v>0</v>
      </c>
      <c r="N248" s="265">
        <f t="shared" si="123"/>
        <v>0</v>
      </c>
      <c r="O248" s="265">
        <f t="shared" si="123"/>
        <v>0</v>
      </c>
      <c r="P248" s="265">
        <f t="shared" si="123"/>
        <v>0</v>
      </c>
      <c r="Q248" s="265">
        <f t="shared" si="123"/>
        <v>0</v>
      </c>
      <c r="R248" s="265">
        <f t="shared" si="123"/>
        <v>0</v>
      </c>
      <c r="S248" s="114">
        <f t="shared" si="108"/>
        <v>0</v>
      </c>
      <c r="T248" s="58">
        <f t="shared" si="111"/>
        <v>0</v>
      </c>
      <c r="U248" s="50">
        <f t="shared" si="99"/>
        <v>0</v>
      </c>
      <c r="V248" s="50"/>
      <c r="W248" s="50">
        <f t="shared" si="100"/>
        <v>0</v>
      </c>
    </row>
    <row r="249" spans="1:23" s="117" customFormat="1" ht="18" customHeight="1" hidden="1">
      <c r="A249" s="426" t="s">
        <v>31</v>
      </c>
      <c r="B249" s="426" t="s">
        <v>203</v>
      </c>
      <c r="C249" s="426" t="s">
        <v>464</v>
      </c>
      <c r="D249" s="9" t="s">
        <v>134</v>
      </c>
      <c r="E249" s="450">
        <f>F249+I249</f>
        <v>0</v>
      </c>
      <c r="F249" s="450"/>
      <c r="G249" s="450"/>
      <c r="H249" s="450"/>
      <c r="I249" s="450"/>
      <c r="J249" s="450">
        <f>+K249+O249</f>
        <v>0</v>
      </c>
      <c r="K249" s="457"/>
      <c r="L249" s="457"/>
      <c r="M249" s="458"/>
      <c r="N249" s="458"/>
      <c r="O249" s="450"/>
      <c r="P249" s="458"/>
      <c r="Q249" s="458"/>
      <c r="R249" s="450">
        <f>+J249+E249</f>
        <v>0</v>
      </c>
      <c r="S249" s="114">
        <f t="shared" si="108"/>
        <v>0</v>
      </c>
      <c r="T249" s="18">
        <f t="shared" si="111"/>
        <v>0</v>
      </c>
      <c r="U249" s="37">
        <f t="shared" si="99"/>
        <v>0</v>
      </c>
      <c r="V249" s="37"/>
      <c r="W249" s="37">
        <f t="shared" si="100"/>
        <v>0</v>
      </c>
    </row>
    <row r="250" spans="1:23" s="22" customFormat="1" ht="26.25" customHeight="1" hidden="1">
      <c r="A250" s="426" t="s">
        <v>32</v>
      </c>
      <c r="B250" s="426" t="s">
        <v>14</v>
      </c>
      <c r="C250" s="426" t="s">
        <v>411</v>
      </c>
      <c r="D250" s="9" t="s">
        <v>135</v>
      </c>
      <c r="E250" s="456">
        <f>F250+I250</f>
        <v>0</v>
      </c>
      <c r="F250" s="456"/>
      <c r="G250" s="456"/>
      <c r="H250" s="456"/>
      <c r="I250" s="456"/>
      <c r="J250" s="456">
        <f>+K250+O250</f>
        <v>0</v>
      </c>
      <c r="K250" s="477"/>
      <c r="L250" s="477"/>
      <c r="M250" s="464"/>
      <c r="N250" s="464"/>
      <c r="O250" s="456"/>
      <c r="P250" s="464"/>
      <c r="Q250" s="464"/>
      <c r="R250" s="456">
        <f>+J250+E250</f>
        <v>0</v>
      </c>
      <c r="S250" s="114">
        <f t="shared" si="108"/>
        <v>0</v>
      </c>
      <c r="T250" s="18">
        <f t="shared" si="111"/>
        <v>0</v>
      </c>
      <c r="U250" s="37">
        <f t="shared" si="99"/>
        <v>0</v>
      </c>
      <c r="V250" s="37"/>
      <c r="W250" s="37">
        <f t="shared" si="100"/>
        <v>0</v>
      </c>
    </row>
    <row r="251" spans="1:23" s="22" customFormat="1" ht="17.25" customHeight="1" hidden="1">
      <c r="A251" s="426" t="s">
        <v>33</v>
      </c>
      <c r="B251" s="426" t="s">
        <v>34</v>
      </c>
      <c r="C251" s="426" t="s">
        <v>189</v>
      </c>
      <c r="D251" s="9" t="s">
        <v>393</v>
      </c>
      <c r="E251" s="456">
        <f>F251+I251</f>
        <v>0</v>
      </c>
      <c r="F251" s="456"/>
      <c r="G251" s="456"/>
      <c r="H251" s="456"/>
      <c r="I251" s="456"/>
      <c r="J251" s="456">
        <f>+K251+O251</f>
        <v>0</v>
      </c>
      <c r="K251" s="477"/>
      <c r="L251" s="477"/>
      <c r="M251" s="464"/>
      <c r="N251" s="464"/>
      <c r="O251" s="456"/>
      <c r="P251" s="464"/>
      <c r="Q251" s="464"/>
      <c r="R251" s="456">
        <f>+J251+E251</f>
        <v>0</v>
      </c>
      <c r="S251" s="114">
        <f t="shared" si="108"/>
        <v>0</v>
      </c>
      <c r="T251" s="18">
        <f t="shared" si="111"/>
        <v>0</v>
      </c>
      <c r="U251" s="37">
        <f t="shared" si="99"/>
        <v>0</v>
      </c>
      <c r="V251" s="37"/>
      <c r="W251" s="37">
        <f t="shared" si="100"/>
        <v>0</v>
      </c>
    </row>
    <row r="252" spans="1:23" ht="21.75" customHeight="1" hidden="1">
      <c r="A252" s="419" t="s">
        <v>558</v>
      </c>
      <c r="B252" s="419" t="s">
        <v>559</v>
      </c>
      <c r="C252" s="419" t="s">
        <v>190</v>
      </c>
      <c r="D252" s="89" t="s">
        <v>15</v>
      </c>
      <c r="E252" s="454">
        <f>F252+I252</f>
        <v>0</v>
      </c>
      <c r="F252" s="453"/>
      <c r="G252" s="453"/>
      <c r="H252" s="453"/>
      <c r="I252" s="453"/>
      <c r="J252" s="453">
        <f>+K252+O252</f>
        <v>0</v>
      </c>
      <c r="K252" s="496"/>
      <c r="L252" s="496"/>
      <c r="M252" s="497"/>
      <c r="N252" s="497"/>
      <c r="O252" s="453"/>
      <c r="P252" s="497"/>
      <c r="Q252" s="497"/>
      <c r="R252" s="453">
        <f>+J252+E252</f>
        <v>0</v>
      </c>
      <c r="S252" s="114">
        <f t="shared" si="108"/>
        <v>0</v>
      </c>
      <c r="T252" s="58">
        <f t="shared" si="111"/>
        <v>0</v>
      </c>
      <c r="U252" s="50">
        <f t="shared" si="99"/>
        <v>0</v>
      </c>
      <c r="V252" s="50"/>
      <c r="W252" s="50">
        <f t="shared" si="100"/>
        <v>0</v>
      </c>
    </row>
    <row r="253" spans="1:23" s="33" customFormat="1" ht="18.75" customHeight="1" hidden="1">
      <c r="A253" s="417" t="s">
        <v>78</v>
      </c>
      <c r="B253" s="417" t="s">
        <v>79</v>
      </c>
      <c r="C253" s="417" t="s">
        <v>465</v>
      </c>
      <c r="D253" s="7" t="s">
        <v>428</v>
      </c>
      <c r="E253" s="456">
        <f>F253+I253</f>
        <v>0</v>
      </c>
      <c r="F253" s="452"/>
      <c r="G253" s="452"/>
      <c r="H253" s="452"/>
      <c r="I253" s="452"/>
      <c r="J253" s="452">
        <f>+K253+O253</f>
        <v>0</v>
      </c>
      <c r="K253" s="485"/>
      <c r="L253" s="485"/>
      <c r="M253" s="471"/>
      <c r="N253" s="471"/>
      <c r="O253" s="452"/>
      <c r="P253" s="471"/>
      <c r="Q253" s="471"/>
      <c r="R253" s="452">
        <f>+J253+E253</f>
        <v>0</v>
      </c>
      <c r="S253" s="114">
        <f t="shared" si="108"/>
        <v>0</v>
      </c>
      <c r="T253" s="18">
        <f t="shared" si="111"/>
        <v>0</v>
      </c>
      <c r="U253" s="37">
        <f t="shared" si="99"/>
        <v>0</v>
      </c>
      <c r="V253" s="37"/>
      <c r="W253" s="37">
        <f t="shared" si="100"/>
        <v>0</v>
      </c>
    </row>
    <row r="254" spans="1:23" s="64" customFormat="1" ht="23.25" customHeight="1" hidden="1">
      <c r="A254" s="423" t="s">
        <v>635</v>
      </c>
      <c r="B254" s="423"/>
      <c r="C254" s="423"/>
      <c r="D254" s="116" t="s">
        <v>553</v>
      </c>
      <c r="E254" s="265">
        <f aca="true" t="shared" si="124" ref="E254:K254">E256+E257</f>
        <v>0</v>
      </c>
      <c r="F254" s="265">
        <f t="shared" si="124"/>
        <v>0</v>
      </c>
      <c r="G254" s="265">
        <f t="shared" si="124"/>
        <v>0</v>
      </c>
      <c r="H254" s="265">
        <f t="shared" si="124"/>
        <v>0</v>
      </c>
      <c r="I254" s="265">
        <f t="shared" si="124"/>
        <v>0</v>
      </c>
      <c r="J254" s="265">
        <f t="shared" si="124"/>
        <v>0</v>
      </c>
      <c r="K254" s="265">
        <f t="shared" si="124"/>
        <v>0</v>
      </c>
      <c r="L254" s="265"/>
      <c r="M254" s="265">
        <f>M256+M257</f>
        <v>0</v>
      </c>
      <c r="N254" s="265">
        <f>N256+N257</f>
        <v>0</v>
      </c>
      <c r="O254" s="265"/>
      <c r="P254" s="265">
        <f>P256+P257</f>
        <v>0</v>
      </c>
      <c r="Q254" s="265">
        <f>Q256+Q257</f>
        <v>0</v>
      </c>
      <c r="R254" s="265">
        <f>R256+R257</f>
        <v>0</v>
      </c>
      <c r="S254" s="114">
        <f t="shared" si="108"/>
        <v>0</v>
      </c>
      <c r="T254" s="58">
        <f t="shared" si="111"/>
        <v>0</v>
      </c>
      <c r="U254" s="50">
        <f t="shared" si="99"/>
        <v>0</v>
      </c>
      <c r="V254" s="50"/>
      <c r="W254" s="50">
        <f aca="true" t="shared" si="125" ref="W254:W263">P254-O254</f>
        <v>0</v>
      </c>
    </row>
    <row r="255" spans="1:23" s="61" customFormat="1" ht="23.25" customHeight="1" hidden="1">
      <c r="A255" s="423" t="s">
        <v>636</v>
      </c>
      <c r="B255" s="423"/>
      <c r="C255" s="423"/>
      <c r="D255" s="116" t="s">
        <v>553</v>
      </c>
      <c r="E255" s="265">
        <f aca="true" t="shared" si="126" ref="E255:K255">SUM(E256:E257)</f>
        <v>0</v>
      </c>
      <c r="F255" s="265">
        <f t="shared" si="126"/>
        <v>0</v>
      </c>
      <c r="G255" s="265">
        <f t="shared" si="126"/>
        <v>0</v>
      </c>
      <c r="H255" s="265">
        <f t="shared" si="126"/>
        <v>0</v>
      </c>
      <c r="I255" s="265">
        <f t="shared" si="126"/>
        <v>0</v>
      </c>
      <c r="J255" s="265">
        <f t="shared" si="126"/>
        <v>0</v>
      </c>
      <c r="K255" s="265">
        <f t="shared" si="126"/>
        <v>0</v>
      </c>
      <c r="L255" s="265"/>
      <c r="M255" s="265">
        <f aca="true" t="shared" si="127" ref="M255:R255">SUM(M256:M257)</f>
        <v>0</v>
      </c>
      <c r="N255" s="265">
        <f t="shared" si="127"/>
        <v>0</v>
      </c>
      <c r="O255" s="265">
        <f t="shared" si="127"/>
        <v>0</v>
      </c>
      <c r="P255" s="265">
        <f t="shared" si="127"/>
        <v>0</v>
      </c>
      <c r="Q255" s="265">
        <f t="shared" si="127"/>
        <v>0</v>
      </c>
      <c r="R255" s="265">
        <f t="shared" si="127"/>
        <v>0</v>
      </c>
      <c r="S255" s="114">
        <f t="shared" si="108"/>
        <v>0</v>
      </c>
      <c r="T255" s="58">
        <f t="shared" si="111"/>
        <v>0</v>
      </c>
      <c r="U255" s="50">
        <f t="shared" si="99"/>
        <v>0</v>
      </c>
      <c r="V255" s="50"/>
      <c r="W255" s="50">
        <f t="shared" si="125"/>
        <v>0</v>
      </c>
    </row>
    <row r="256" spans="1:23" ht="27.75" customHeight="1" hidden="1">
      <c r="A256" s="419" t="s">
        <v>35</v>
      </c>
      <c r="B256" s="419" t="s">
        <v>36</v>
      </c>
      <c r="C256" s="419" t="s">
        <v>184</v>
      </c>
      <c r="D256" s="89" t="s">
        <v>604</v>
      </c>
      <c r="E256" s="447">
        <f>F256+I256</f>
        <v>0</v>
      </c>
      <c r="F256" s="447"/>
      <c r="G256" s="447"/>
      <c r="H256" s="447"/>
      <c r="I256" s="447"/>
      <c r="J256" s="447">
        <f>+K256+O256</f>
        <v>0</v>
      </c>
      <c r="K256" s="459"/>
      <c r="L256" s="459"/>
      <c r="M256" s="460"/>
      <c r="N256" s="460"/>
      <c r="O256" s="460"/>
      <c r="P256" s="460"/>
      <c r="Q256" s="460"/>
      <c r="R256" s="447">
        <f>+J256+E256</f>
        <v>0</v>
      </c>
      <c r="S256" s="114">
        <f t="shared" si="108"/>
        <v>0</v>
      </c>
      <c r="T256" s="58">
        <f t="shared" si="111"/>
        <v>0</v>
      </c>
      <c r="U256" s="50">
        <f t="shared" si="99"/>
        <v>0</v>
      </c>
      <c r="V256" s="50"/>
      <c r="W256" s="50">
        <f t="shared" si="125"/>
        <v>0</v>
      </c>
    </row>
    <row r="257" spans="1:23" ht="26.25" customHeight="1" hidden="1">
      <c r="A257" s="419" t="s">
        <v>610</v>
      </c>
      <c r="B257" s="419" t="s">
        <v>12</v>
      </c>
      <c r="C257" s="419" t="s">
        <v>184</v>
      </c>
      <c r="D257" s="89" t="s">
        <v>374</v>
      </c>
      <c r="E257" s="447">
        <f>F257+I257</f>
        <v>0</v>
      </c>
      <c r="F257" s="447"/>
      <c r="G257" s="447"/>
      <c r="H257" s="447"/>
      <c r="I257" s="447"/>
      <c r="J257" s="447">
        <f>+K257+O257</f>
        <v>0</v>
      </c>
      <c r="K257" s="459"/>
      <c r="L257" s="459"/>
      <c r="M257" s="460"/>
      <c r="N257" s="460"/>
      <c r="O257" s="460"/>
      <c r="P257" s="460"/>
      <c r="Q257" s="460"/>
      <c r="R257" s="447">
        <f>+J257+E257</f>
        <v>0</v>
      </c>
      <c r="S257" s="114">
        <f aca="true" t="shared" si="128" ref="S257:S263">+E257+J257</f>
        <v>0</v>
      </c>
      <c r="T257" s="58">
        <f t="shared" si="111"/>
        <v>0</v>
      </c>
      <c r="U257" s="50">
        <f t="shared" si="99"/>
        <v>0</v>
      </c>
      <c r="V257" s="50"/>
      <c r="W257" s="50">
        <f t="shared" si="125"/>
        <v>0</v>
      </c>
    </row>
    <row r="258" spans="1:23" s="59" customFormat="1" ht="33.75" customHeight="1">
      <c r="A258" s="412" t="s">
        <v>286</v>
      </c>
      <c r="B258" s="412"/>
      <c r="C258" s="412"/>
      <c r="D258" s="116" t="s">
        <v>256</v>
      </c>
      <c r="E258" s="265">
        <f aca="true" t="shared" si="129" ref="E258:K258">E259</f>
        <v>19525</v>
      </c>
      <c r="F258" s="265">
        <f t="shared" si="129"/>
        <v>19525</v>
      </c>
      <c r="G258" s="265">
        <f t="shared" si="129"/>
        <v>0</v>
      </c>
      <c r="H258" s="265">
        <f t="shared" si="129"/>
        <v>0</v>
      </c>
      <c r="I258" s="265">
        <f t="shared" si="129"/>
        <v>0</v>
      </c>
      <c r="J258" s="265">
        <f t="shared" si="129"/>
        <v>0</v>
      </c>
      <c r="K258" s="265">
        <f t="shared" si="129"/>
        <v>0</v>
      </c>
      <c r="L258" s="265"/>
      <c r="M258" s="265">
        <f aca="true" t="shared" si="130" ref="M258:R258">M259</f>
        <v>0</v>
      </c>
      <c r="N258" s="265">
        <f t="shared" si="130"/>
        <v>0</v>
      </c>
      <c r="O258" s="265">
        <f t="shared" si="130"/>
        <v>0</v>
      </c>
      <c r="P258" s="265">
        <f t="shared" si="130"/>
        <v>0</v>
      </c>
      <c r="Q258" s="265">
        <f t="shared" si="130"/>
        <v>0</v>
      </c>
      <c r="R258" s="265">
        <f t="shared" si="130"/>
        <v>19525</v>
      </c>
      <c r="S258" s="114">
        <f t="shared" si="128"/>
        <v>19525</v>
      </c>
      <c r="T258" s="58">
        <f t="shared" si="111"/>
        <v>0</v>
      </c>
      <c r="U258" s="50">
        <f t="shared" si="99"/>
        <v>0</v>
      </c>
      <c r="V258" s="50"/>
      <c r="W258" s="50">
        <f t="shared" si="125"/>
        <v>0</v>
      </c>
    </row>
    <row r="259" spans="1:23" s="59" customFormat="1" ht="35.25" customHeight="1">
      <c r="A259" s="412" t="s">
        <v>285</v>
      </c>
      <c r="B259" s="412"/>
      <c r="C259" s="412"/>
      <c r="D259" s="116" t="s">
        <v>256</v>
      </c>
      <c r="E259" s="265">
        <f aca="true" t="shared" si="131" ref="E259:K259">E261+E263+E264+E265+E267+E268+E272+E266+E270+E277+E269</f>
        <v>19525</v>
      </c>
      <c r="F259" s="265">
        <f t="shared" si="131"/>
        <v>19525</v>
      </c>
      <c r="G259" s="265">
        <f t="shared" si="131"/>
        <v>0</v>
      </c>
      <c r="H259" s="265">
        <f t="shared" si="131"/>
        <v>0</v>
      </c>
      <c r="I259" s="265">
        <f t="shared" si="131"/>
        <v>0</v>
      </c>
      <c r="J259" s="265">
        <f t="shared" si="131"/>
        <v>0</v>
      </c>
      <c r="K259" s="265">
        <f t="shared" si="131"/>
        <v>0</v>
      </c>
      <c r="L259" s="265"/>
      <c r="M259" s="265">
        <f aca="true" t="shared" si="132" ref="M259:R259">M261+M263+M264+M265+M267+M268+M272+M266+M270+M277+M269</f>
        <v>0</v>
      </c>
      <c r="N259" s="265">
        <f t="shared" si="132"/>
        <v>0</v>
      </c>
      <c r="O259" s="265">
        <f t="shared" si="132"/>
        <v>0</v>
      </c>
      <c r="P259" s="265">
        <f t="shared" si="132"/>
        <v>0</v>
      </c>
      <c r="Q259" s="265">
        <f t="shared" si="132"/>
        <v>0</v>
      </c>
      <c r="R259" s="265">
        <f t="shared" si="132"/>
        <v>19525</v>
      </c>
      <c r="S259" s="114">
        <f t="shared" si="128"/>
        <v>19525</v>
      </c>
      <c r="T259" s="58">
        <f t="shared" si="111"/>
        <v>0</v>
      </c>
      <c r="U259" s="50">
        <f>O259+I259</f>
        <v>0</v>
      </c>
      <c r="V259" s="50"/>
      <c r="W259" s="50">
        <f t="shared" si="125"/>
        <v>0</v>
      </c>
    </row>
    <row r="260" spans="1:23" s="71" customFormat="1" ht="31.5" hidden="1">
      <c r="A260" s="410" t="s">
        <v>494</v>
      </c>
      <c r="B260" s="410" t="s">
        <v>495</v>
      </c>
      <c r="C260" s="410" t="s">
        <v>465</v>
      </c>
      <c r="D260" s="89" t="s">
        <v>496</v>
      </c>
      <c r="E260" s="447">
        <f>F260+I260</f>
        <v>0</v>
      </c>
      <c r="F260" s="447"/>
      <c r="G260" s="447"/>
      <c r="H260" s="447"/>
      <c r="I260" s="447"/>
      <c r="J260" s="447">
        <f>+K260+O260</f>
        <v>0</v>
      </c>
      <c r="K260" s="459"/>
      <c r="L260" s="459"/>
      <c r="M260" s="460"/>
      <c r="N260" s="460"/>
      <c r="O260" s="447"/>
      <c r="P260" s="460"/>
      <c r="Q260" s="460"/>
      <c r="R260" s="447">
        <f aca="true" t="shared" si="133" ref="R260:R277">+J260+E260</f>
        <v>0</v>
      </c>
      <c r="S260" s="114">
        <f t="shared" si="128"/>
        <v>0</v>
      </c>
      <c r="T260" s="58"/>
      <c r="U260" s="50">
        <f>Q260-P260</f>
        <v>0</v>
      </c>
      <c r="V260" s="50"/>
      <c r="W260" s="50">
        <f t="shared" si="125"/>
        <v>0</v>
      </c>
    </row>
    <row r="261" spans="1:23" s="71" customFormat="1" ht="21.75" customHeight="1" hidden="1">
      <c r="A261" s="410" t="s">
        <v>287</v>
      </c>
      <c r="B261" s="410" t="s">
        <v>288</v>
      </c>
      <c r="C261" s="410" t="s">
        <v>468</v>
      </c>
      <c r="D261" s="89" t="s">
        <v>630</v>
      </c>
      <c r="E261" s="447"/>
      <c r="F261" s="447"/>
      <c r="G261" s="447"/>
      <c r="H261" s="447"/>
      <c r="I261" s="447"/>
      <c r="J261" s="447">
        <f>+K261+O261</f>
        <v>0</v>
      </c>
      <c r="K261" s="460"/>
      <c r="L261" s="460"/>
      <c r="M261" s="460"/>
      <c r="N261" s="460"/>
      <c r="O261" s="447"/>
      <c r="P261" s="460"/>
      <c r="Q261" s="460"/>
      <c r="R261" s="447">
        <f t="shared" si="133"/>
        <v>0</v>
      </c>
      <c r="S261" s="114">
        <f t="shared" si="128"/>
        <v>0</v>
      </c>
      <c r="T261" s="58">
        <f>S261-R261</f>
        <v>0</v>
      </c>
      <c r="U261" s="50">
        <f>Q261-P261</f>
        <v>0</v>
      </c>
      <c r="V261" s="50"/>
      <c r="W261" s="50">
        <f t="shared" si="125"/>
        <v>0</v>
      </c>
    </row>
    <row r="262" spans="1:23" s="16" customFormat="1" ht="47.25" hidden="1">
      <c r="A262" s="413" t="s">
        <v>289</v>
      </c>
      <c r="B262" s="413" t="s">
        <v>412</v>
      </c>
      <c r="C262" s="413" t="s">
        <v>465</v>
      </c>
      <c r="D262" s="3" t="s">
        <v>290</v>
      </c>
      <c r="E262" s="452">
        <f aca="true" t="shared" si="134" ref="E262:E277">F262+I262</f>
        <v>0</v>
      </c>
      <c r="F262" s="452"/>
      <c r="G262" s="452"/>
      <c r="H262" s="452"/>
      <c r="I262" s="452"/>
      <c r="J262" s="452">
        <f>+K262+O262</f>
        <v>0</v>
      </c>
      <c r="K262" s="485"/>
      <c r="L262" s="485"/>
      <c r="M262" s="471"/>
      <c r="N262" s="471"/>
      <c r="O262" s="452"/>
      <c r="P262" s="471"/>
      <c r="Q262" s="471"/>
      <c r="R262" s="452">
        <f t="shared" si="133"/>
        <v>0</v>
      </c>
      <c r="S262" s="114">
        <f t="shared" si="128"/>
        <v>0</v>
      </c>
      <c r="T262" s="18">
        <f>S262-R262</f>
        <v>0</v>
      </c>
      <c r="U262" s="37">
        <f>Q262-P262</f>
        <v>0</v>
      </c>
      <c r="V262" s="37"/>
      <c r="W262" s="37">
        <f t="shared" si="125"/>
        <v>0</v>
      </c>
    </row>
    <row r="263" spans="1:23" s="71" customFormat="1" ht="117" customHeight="1" hidden="1">
      <c r="A263" s="410" t="s">
        <v>473</v>
      </c>
      <c r="B263" s="410" t="s">
        <v>188</v>
      </c>
      <c r="C263" s="410" t="s">
        <v>465</v>
      </c>
      <c r="D263" s="124" t="s">
        <v>472</v>
      </c>
      <c r="E263" s="447">
        <f t="shared" si="134"/>
        <v>0</v>
      </c>
      <c r="F263" s="453"/>
      <c r="G263" s="453"/>
      <c r="H263" s="453"/>
      <c r="I263" s="453"/>
      <c r="J263" s="447">
        <f>+K263+O263</f>
        <v>0</v>
      </c>
      <c r="K263" s="497"/>
      <c r="L263" s="497"/>
      <c r="M263" s="497"/>
      <c r="N263" s="497"/>
      <c r="O263" s="453"/>
      <c r="P263" s="497"/>
      <c r="Q263" s="497"/>
      <c r="R263" s="447">
        <f t="shared" si="133"/>
        <v>0</v>
      </c>
      <c r="S263" s="114">
        <f t="shared" si="128"/>
        <v>0</v>
      </c>
      <c r="T263" s="58">
        <f>S263-R263</f>
        <v>0</v>
      </c>
      <c r="U263" s="50">
        <f>Q263-P263</f>
        <v>0</v>
      </c>
      <c r="V263" s="50"/>
      <c r="W263" s="50">
        <f t="shared" si="125"/>
        <v>0</v>
      </c>
    </row>
    <row r="264" spans="1:23" s="71" customFormat="1" ht="69" customHeight="1" hidden="1">
      <c r="A264" s="410" t="s">
        <v>49</v>
      </c>
      <c r="B264" s="410" t="s">
        <v>612</v>
      </c>
      <c r="C264" s="410" t="s">
        <v>465</v>
      </c>
      <c r="D264" s="99" t="s">
        <v>554</v>
      </c>
      <c r="E264" s="447">
        <f t="shared" si="134"/>
        <v>0</v>
      </c>
      <c r="F264" s="453"/>
      <c r="G264" s="453"/>
      <c r="H264" s="453"/>
      <c r="I264" s="453"/>
      <c r="J264" s="447"/>
      <c r="K264" s="497"/>
      <c r="L264" s="497"/>
      <c r="M264" s="497"/>
      <c r="N264" s="497"/>
      <c r="O264" s="453"/>
      <c r="P264" s="497"/>
      <c r="Q264" s="497"/>
      <c r="R264" s="447">
        <f t="shared" si="133"/>
        <v>0</v>
      </c>
      <c r="S264" s="114"/>
      <c r="T264" s="58"/>
      <c r="U264" s="50"/>
      <c r="V264" s="50"/>
      <c r="W264" s="50"/>
    </row>
    <row r="265" spans="1:23" s="71" customFormat="1" ht="87.75" customHeight="1" hidden="1">
      <c r="A265" s="410" t="s">
        <v>48</v>
      </c>
      <c r="B265" s="410" t="s">
        <v>731</v>
      </c>
      <c r="C265" s="410" t="s">
        <v>465</v>
      </c>
      <c r="D265" s="99" t="s">
        <v>560</v>
      </c>
      <c r="E265" s="447">
        <f t="shared" si="134"/>
        <v>0</v>
      </c>
      <c r="F265" s="447"/>
      <c r="G265" s="447"/>
      <c r="H265" s="447"/>
      <c r="I265" s="447"/>
      <c r="J265" s="447">
        <f>+K265+O265</f>
        <v>0</v>
      </c>
      <c r="K265" s="447"/>
      <c r="L265" s="447"/>
      <c r="M265" s="447"/>
      <c r="N265" s="447"/>
      <c r="O265" s="447"/>
      <c r="P265" s="447"/>
      <c r="Q265" s="447"/>
      <c r="R265" s="447">
        <f t="shared" si="133"/>
        <v>0</v>
      </c>
      <c r="S265" s="114">
        <f>+E265+J265</f>
        <v>0</v>
      </c>
      <c r="T265" s="58">
        <f>S265-R265</f>
        <v>0</v>
      </c>
      <c r="U265" s="50">
        <f>Q265-P265</f>
        <v>0</v>
      </c>
      <c r="V265" s="50"/>
      <c r="W265" s="50">
        <f>P265-O265</f>
        <v>0</v>
      </c>
    </row>
    <row r="266" spans="1:23" s="71" customFormat="1" ht="104.25" customHeight="1" hidden="1">
      <c r="A266" s="410" t="s">
        <v>241</v>
      </c>
      <c r="B266" s="410" t="s">
        <v>240</v>
      </c>
      <c r="C266" s="410" t="s">
        <v>465</v>
      </c>
      <c r="D266" s="99" t="s">
        <v>452</v>
      </c>
      <c r="E266" s="447">
        <f t="shared" si="134"/>
        <v>0</v>
      </c>
      <c r="F266" s="447"/>
      <c r="G266" s="447"/>
      <c r="H266" s="447"/>
      <c r="I266" s="447"/>
      <c r="J266" s="447"/>
      <c r="K266" s="447"/>
      <c r="L266" s="447"/>
      <c r="M266" s="447"/>
      <c r="N266" s="447"/>
      <c r="O266" s="447"/>
      <c r="P266" s="447"/>
      <c r="Q266" s="447"/>
      <c r="R266" s="447">
        <f t="shared" si="133"/>
        <v>0</v>
      </c>
      <c r="S266" s="114"/>
      <c r="T266" s="58"/>
      <c r="U266" s="50"/>
      <c r="V266" s="50"/>
      <c r="W266" s="50"/>
    </row>
    <row r="267" spans="1:23" s="71" customFormat="1" ht="86.25" customHeight="1" hidden="1">
      <c r="A267" s="429">
        <v>3719710</v>
      </c>
      <c r="B267" s="429">
        <v>9710</v>
      </c>
      <c r="C267" s="428" t="s">
        <v>465</v>
      </c>
      <c r="D267" s="100" t="s">
        <v>50</v>
      </c>
      <c r="E267" s="447">
        <f t="shared" si="134"/>
        <v>0</v>
      </c>
      <c r="F267" s="447"/>
      <c r="G267" s="447"/>
      <c r="H267" s="447"/>
      <c r="I267" s="447"/>
      <c r="J267" s="447">
        <f>+K267+O267</f>
        <v>0</v>
      </c>
      <c r="K267" s="447"/>
      <c r="L267" s="447"/>
      <c r="M267" s="447"/>
      <c r="N267" s="447"/>
      <c r="O267" s="447"/>
      <c r="P267" s="447"/>
      <c r="Q267" s="447"/>
      <c r="R267" s="447">
        <f t="shared" si="133"/>
        <v>0</v>
      </c>
      <c r="S267" s="114">
        <f aca="true" t="shared" si="135" ref="S267:S278">+E267+J267</f>
        <v>0</v>
      </c>
      <c r="T267" s="58">
        <f aca="true" t="shared" si="136" ref="T267:T277">S267-R267</f>
        <v>0</v>
      </c>
      <c r="U267" s="50">
        <f aca="true" t="shared" si="137" ref="U267:U278">Q267-P267</f>
        <v>0</v>
      </c>
      <c r="V267" s="50"/>
      <c r="W267" s="50">
        <f aca="true" t="shared" si="138" ref="W267:W278">P267-O267</f>
        <v>0</v>
      </c>
    </row>
    <row r="268" spans="1:23" s="62" customFormat="1" ht="36" customHeight="1" hidden="1">
      <c r="A268" s="429">
        <v>3719770</v>
      </c>
      <c r="B268" s="429">
        <v>9770</v>
      </c>
      <c r="C268" s="428" t="s">
        <v>465</v>
      </c>
      <c r="D268" s="100" t="s">
        <v>616</v>
      </c>
      <c r="E268" s="447">
        <f t="shared" si="134"/>
        <v>0</v>
      </c>
      <c r="F268" s="447"/>
      <c r="G268" s="447"/>
      <c r="H268" s="447"/>
      <c r="I268" s="447"/>
      <c r="J268" s="447"/>
      <c r="K268" s="460"/>
      <c r="L268" s="460"/>
      <c r="M268" s="460"/>
      <c r="N268" s="460"/>
      <c r="O268" s="447"/>
      <c r="P268" s="460"/>
      <c r="Q268" s="460"/>
      <c r="R268" s="447">
        <f t="shared" si="133"/>
        <v>0</v>
      </c>
      <c r="S268" s="114">
        <f t="shared" si="135"/>
        <v>0</v>
      </c>
      <c r="T268" s="58">
        <f t="shared" si="136"/>
        <v>0</v>
      </c>
      <c r="U268" s="50">
        <f t="shared" si="137"/>
        <v>0</v>
      </c>
      <c r="V268" s="50"/>
      <c r="W268" s="50">
        <f t="shared" si="138"/>
        <v>0</v>
      </c>
    </row>
    <row r="269" spans="1:23" s="32" customFormat="1" ht="51" customHeight="1" hidden="1">
      <c r="A269" s="441" t="s">
        <v>555</v>
      </c>
      <c r="B269" s="441" t="s">
        <v>556</v>
      </c>
      <c r="C269" s="441" t="s">
        <v>465</v>
      </c>
      <c r="D269" s="4" t="s">
        <v>557</v>
      </c>
      <c r="E269" s="451">
        <f t="shared" si="134"/>
        <v>0</v>
      </c>
      <c r="F269" s="470"/>
      <c r="G269" s="470"/>
      <c r="H269" s="470"/>
      <c r="I269" s="470"/>
      <c r="J269" s="452">
        <f aca="true" t="shared" si="139" ref="J269:J277">+K269+O269</f>
        <v>0</v>
      </c>
      <c r="K269" s="498"/>
      <c r="L269" s="498"/>
      <c r="M269" s="470"/>
      <c r="N269" s="470"/>
      <c r="O269" s="470"/>
      <c r="P269" s="470"/>
      <c r="Q269" s="470"/>
      <c r="R269" s="452">
        <f t="shared" si="133"/>
        <v>0</v>
      </c>
      <c r="S269" s="114">
        <f t="shared" si="135"/>
        <v>0</v>
      </c>
      <c r="T269" s="18">
        <f t="shared" si="136"/>
        <v>0</v>
      </c>
      <c r="U269" s="37">
        <f t="shared" si="137"/>
        <v>0</v>
      </c>
      <c r="V269" s="37"/>
      <c r="W269" s="37">
        <f t="shared" si="138"/>
        <v>0</v>
      </c>
    </row>
    <row r="270" spans="1:32" s="109" customFormat="1" ht="86.25" customHeight="1" hidden="1">
      <c r="A270" s="442" t="s">
        <v>306</v>
      </c>
      <c r="B270" s="442" t="s">
        <v>443</v>
      </c>
      <c r="C270" s="442" t="s">
        <v>465</v>
      </c>
      <c r="D270" s="111" t="s">
        <v>399</v>
      </c>
      <c r="E270" s="472">
        <f t="shared" si="134"/>
        <v>0</v>
      </c>
      <c r="F270" s="472"/>
      <c r="G270" s="472"/>
      <c r="H270" s="472"/>
      <c r="I270" s="472"/>
      <c r="J270" s="472">
        <f t="shared" si="139"/>
        <v>0</v>
      </c>
      <c r="K270" s="472"/>
      <c r="L270" s="472"/>
      <c r="M270" s="472"/>
      <c r="N270" s="472"/>
      <c r="O270" s="472"/>
      <c r="P270" s="447"/>
      <c r="Q270" s="447"/>
      <c r="R270" s="472">
        <f t="shared" si="133"/>
        <v>0</v>
      </c>
      <c r="S270" s="114">
        <f t="shared" si="135"/>
        <v>0</v>
      </c>
      <c r="T270" s="58">
        <f t="shared" si="136"/>
        <v>0</v>
      </c>
      <c r="U270" s="50">
        <f t="shared" si="137"/>
        <v>0</v>
      </c>
      <c r="V270" s="50"/>
      <c r="W270" s="50">
        <f t="shared" si="138"/>
        <v>0</v>
      </c>
      <c r="X270" s="71"/>
      <c r="Y270" s="71"/>
      <c r="Z270" s="71"/>
      <c r="AA270" s="71"/>
      <c r="AB270" s="71"/>
      <c r="AC270" s="71"/>
      <c r="AD270" s="71"/>
      <c r="AE270" s="71"/>
      <c r="AF270" s="71"/>
    </row>
    <row r="271" spans="1:23" s="1" customFormat="1" ht="66.75" customHeight="1" hidden="1">
      <c r="A271" s="443" t="s">
        <v>676</v>
      </c>
      <c r="B271" s="443" t="s">
        <v>138</v>
      </c>
      <c r="C271" s="443" t="s">
        <v>465</v>
      </c>
      <c r="D271" s="4" t="s">
        <v>139</v>
      </c>
      <c r="E271" s="452">
        <f t="shared" si="134"/>
        <v>0</v>
      </c>
      <c r="F271" s="452"/>
      <c r="G271" s="452"/>
      <c r="H271" s="452"/>
      <c r="I271" s="452"/>
      <c r="J271" s="452">
        <f t="shared" si="139"/>
        <v>0</v>
      </c>
      <c r="K271" s="499"/>
      <c r="L271" s="499"/>
      <c r="M271" s="452"/>
      <c r="N271" s="452"/>
      <c r="O271" s="452"/>
      <c r="P271" s="452"/>
      <c r="Q271" s="452"/>
      <c r="R271" s="452">
        <f t="shared" si="133"/>
        <v>0</v>
      </c>
      <c r="S271" s="114">
        <f t="shared" si="135"/>
        <v>0</v>
      </c>
      <c r="T271" s="18">
        <f t="shared" si="136"/>
        <v>0</v>
      </c>
      <c r="U271" s="37">
        <f t="shared" si="137"/>
        <v>0</v>
      </c>
      <c r="V271" s="37"/>
      <c r="W271" s="37">
        <f t="shared" si="138"/>
        <v>0</v>
      </c>
    </row>
    <row r="272" spans="1:32" s="110" customFormat="1" ht="132.75" customHeight="1" hidden="1">
      <c r="A272" s="442" t="s">
        <v>306</v>
      </c>
      <c r="B272" s="442" t="s">
        <v>673</v>
      </c>
      <c r="C272" s="442" t="s">
        <v>465</v>
      </c>
      <c r="D272" s="111" t="s">
        <v>117</v>
      </c>
      <c r="E272" s="500">
        <f t="shared" si="134"/>
        <v>0</v>
      </c>
      <c r="F272" s="500"/>
      <c r="G272" s="500"/>
      <c r="H272" s="500"/>
      <c r="I272" s="500"/>
      <c r="J272" s="500">
        <f t="shared" si="139"/>
        <v>0</v>
      </c>
      <c r="K272" s="501"/>
      <c r="L272" s="501"/>
      <c r="M272" s="500"/>
      <c r="N272" s="500"/>
      <c r="O272" s="500"/>
      <c r="P272" s="470"/>
      <c r="Q272" s="470"/>
      <c r="R272" s="500">
        <f t="shared" si="133"/>
        <v>0</v>
      </c>
      <c r="S272" s="114">
        <f t="shared" si="135"/>
        <v>0</v>
      </c>
      <c r="T272" s="18">
        <f t="shared" si="136"/>
        <v>0</v>
      </c>
      <c r="U272" s="37">
        <f t="shared" si="137"/>
        <v>0</v>
      </c>
      <c r="V272" s="37"/>
      <c r="W272" s="37">
        <f t="shared" si="138"/>
        <v>0</v>
      </c>
      <c r="X272" s="1"/>
      <c r="Y272" s="1"/>
      <c r="Z272" s="1"/>
      <c r="AA272" s="1"/>
      <c r="AB272" s="1"/>
      <c r="AC272" s="1"/>
      <c r="AD272" s="1"/>
      <c r="AE272" s="1"/>
      <c r="AF272" s="1"/>
    </row>
    <row r="273" spans="1:23" s="1" customFormat="1" ht="35.25" customHeight="1" hidden="1">
      <c r="A273" s="444">
        <v>3719610</v>
      </c>
      <c r="B273" s="444">
        <v>9610</v>
      </c>
      <c r="C273" s="441" t="s">
        <v>465</v>
      </c>
      <c r="D273" s="17" t="s">
        <v>309</v>
      </c>
      <c r="E273" s="470">
        <f t="shared" si="134"/>
        <v>0</v>
      </c>
      <c r="F273" s="470"/>
      <c r="G273" s="470"/>
      <c r="H273" s="470"/>
      <c r="I273" s="470"/>
      <c r="J273" s="452">
        <f t="shared" si="139"/>
        <v>0</v>
      </c>
      <c r="K273" s="498"/>
      <c r="L273" s="498"/>
      <c r="M273" s="470"/>
      <c r="N273" s="470"/>
      <c r="O273" s="470"/>
      <c r="P273" s="470"/>
      <c r="Q273" s="470"/>
      <c r="R273" s="470">
        <f t="shared" si="133"/>
        <v>0</v>
      </c>
      <c r="S273" s="114">
        <f t="shared" si="135"/>
        <v>0</v>
      </c>
      <c r="T273" s="18">
        <f t="shared" si="136"/>
        <v>0</v>
      </c>
      <c r="U273" s="37">
        <f t="shared" si="137"/>
        <v>0</v>
      </c>
      <c r="V273" s="37"/>
      <c r="W273" s="37">
        <f t="shared" si="138"/>
        <v>0</v>
      </c>
    </row>
    <row r="274" spans="1:23" s="16" customFormat="1" ht="94.5" customHeight="1" hidden="1">
      <c r="A274" s="443" t="s">
        <v>241</v>
      </c>
      <c r="B274" s="443" t="s">
        <v>240</v>
      </c>
      <c r="C274" s="443" t="s">
        <v>465</v>
      </c>
      <c r="D274" s="4" t="s">
        <v>452</v>
      </c>
      <c r="E274" s="452">
        <f t="shared" si="134"/>
        <v>0</v>
      </c>
      <c r="F274" s="452"/>
      <c r="G274" s="452"/>
      <c r="H274" s="452"/>
      <c r="I274" s="452"/>
      <c r="J274" s="452">
        <f t="shared" si="139"/>
        <v>0</v>
      </c>
      <c r="K274" s="452"/>
      <c r="L274" s="452"/>
      <c r="M274" s="452"/>
      <c r="N274" s="452"/>
      <c r="O274" s="452"/>
      <c r="P274" s="452"/>
      <c r="Q274" s="452"/>
      <c r="R274" s="452">
        <f t="shared" si="133"/>
        <v>0</v>
      </c>
      <c r="S274" s="114">
        <f t="shared" si="135"/>
        <v>0</v>
      </c>
      <c r="T274" s="18">
        <f t="shared" si="136"/>
        <v>0</v>
      </c>
      <c r="U274" s="37">
        <f t="shared" si="137"/>
        <v>0</v>
      </c>
      <c r="V274" s="37"/>
      <c r="W274" s="37">
        <f t="shared" si="138"/>
        <v>0</v>
      </c>
    </row>
    <row r="275" spans="1:23" s="16" customFormat="1" ht="54" customHeight="1" hidden="1">
      <c r="A275" s="443" t="s">
        <v>555</v>
      </c>
      <c r="B275" s="443" t="s">
        <v>556</v>
      </c>
      <c r="C275" s="443" t="s">
        <v>465</v>
      </c>
      <c r="D275" s="4" t="s">
        <v>557</v>
      </c>
      <c r="E275" s="452">
        <f t="shared" si="134"/>
        <v>0</v>
      </c>
      <c r="F275" s="452"/>
      <c r="G275" s="452"/>
      <c r="H275" s="452"/>
      <c r="I275" s="452"/>
      <c r="J275" s="452">
        <f t="shared" si="139"/>
        <v>0</v>
      </c>
      <c r="K275" s="452"/>
      <c r="L275" s="452"/>
      <c r="M275" s="452"/>
      <c r="N275" s="452"/>
      <c r="O275" s="452"/>
      <c r="P275" s="452"/>
      <c r="Q275" s="452"/>
      <c r="R275" s="452">
        <f t="shared" si="133"/>
        <v>0</v>
      </c>
      <c r="S275" s="114">
        <f t="shared" si="135"/>
        <v>0</v>
      </c>
      <c r="T275" s="18">
        <f t="shared" si="136"/>
        <v>0</v>
      </c>
      <c r="U275" s="37">
        <f t="shared" si="137"/>
        <v>0</v>
      </c>
      <c r="V275" s="37"/>
      <c r="W275" s="37">
        <f t="shared" si="138"/>
        <v>0</v>
      </c>
    </row>
    <row r="276" spans="1:23" s="406" customFormat="1" ht="18" customHeight="1">
      <c r="A276" s="445"/>
      <c r="B276" s="445" t="s">
        <v>655</v>
      </c>
      <c r="C276" s="445"/>
      <c r="D276" s="402" t="s">
        <v>656</v>
      </c>
      <c r="E276" s="465">
        <f t="shared" si="134"/>
        <v>19525</v>
      </c>
      <c r="F276" s="465">
        <f>F277</f>
        <v>19525</v>
      </c>
      <c r="G276" s="465"/>
      <c r="H276" s="465"/>
      <c r="I276" s="465"/>
      <c r="J276" s="502">
        <f t="shared" si="139"/>
        <v>0</v>
      </c>
      <c r="K276" s="465"/>
      <c r="L276" s="465"/>
      <c r="M276" s="465"/>
      <c r="N276" s="465"/>
      <c r="O276" s="465"/>
      <c r="P276" s="465"/>
      <c r="Q276" s="465"/>
      <c r="R276" s="465">
        <f t="shared" si="133"/>
        <v>19525</v>
      </c>
      <c r="S276" s="403">
        <f t="shared" si="135"/>
        <v>19525</v>
      </c>
      <c r="T276" s="404">
        <f t="shared" si="136"/>
        <v>0</v>
      </c>
      <c r="U276" s="405">
        <f t="shared" si="137"/>
        <v>0</v>
      </c>
      <c r="V276" s="405"/>
      <c r="W276" s="405">
        <f t="shared" si="138"/>
        <v>0</v>
      </c>
    </row>
    <row r="277" spans="1:23" s="1" customFormat="1" ht="63.75" customHeight="1" thickBot="1">
      <c r="A277" s="446" t="s">
        <v>207</v>
      </c>
      <c r="B277" s="446" t="s">
        <v>205</v>
      </c>
      <c r="C277" s="446" t="s">
        <v>465</v>
      </c>
      <c r="D277" s="223" t="s">
        <v>371</v>
      </c>
      <c r="E277" s="470">
        <f t="shared" si="134"/>
        <v>19525</v>
      </c>
      <c r="F277" s="470">
        <v>19525</v>
      </c>
      <c r="G277" s="470"/>
      <c r="H277" s="470"/>
      <c r="I277" s="470"/>
      <c r="J277" s="470">
        <f t="shared" si="139"/>
        <v>0</v>
      </c>
      <c r="K277" s="498"/>
      <c r="L277" s="498"/>
      <c r="M277" s="470"/>
      <c r="N277" s="470"/>
      <c r="O277" s="470"/>
      <c r="P277" s="470"/>
      <c r="Q277" s="470"/>
      <c r="R277" s="470">
        <f t="shared" si="133"/>
        <v>19525</v>
      </c>
      <c r="S277" s="114">
        <f t="shared" si="135"/>
        <v>19525</v>
      </c>
      <c r="T277" s="18">
        <f t="shared" si="136"/>
        <v>0</v>
      </c>
      <c r="U277" s="37">
        <f t="shared" si="137"/>
        <v>0</v>
      </c>
      <c r="V277" s="37"/>
      <c r="W277" s="37">
        <f t="shared" si="138"/>
        <v>0</v>
      </c>
    </row>
    <row r="278" spans="1:23" s="212" customFormat="1" ht="19.5" customHeight="1" thickBot="1">
      <c r="A278" s="224" t="s">
        <v>548</v>
      </c>
      <c r="B278" s="225" t="s">
        <v>548</v>
      </c>
      <c r="C278" s="225" t="s">
        <v>548</v>
      </c>
      <c r="D278" s="226" t="s">
        <v>542</v>
      </c>
      <c r="E278" s="227">
        <f aca="true" t="shared" si="140" ref="E278:R278">E16+E29+E42+E61+E86+E132+E139+E240+E258</f>
        <v>7663328</v>
      </c>
      <c r="F278" s="227">
        <f t="shared" si="140"/>
        <v>7663328</v>
      </c>
      <c r="G278" s="227">
        <f t="shared" si="140"/>
        <v>2275200</v>
      </c>
      <c r="H278" s="227">
        <f t="shared" si="140"/>
        <v>174400</v>
      </c>
      <c r="I278" s="228">
        <f t="shared" si="140"/>
        <v>0</v>
      </c>
      <c r="J278" s="227">
        <f>J16+J29+J42+J61+J86+J132+J139+J240+J258</f>
        <v>929550</v>
      </c>
      <c r="K278" s="227">
        <f t="shared" si="140"/>
        <v>798450</v>
      </c>
      <c r="L278" s="227">
        <f t="shared" si="140"/>
        <v>131100</v>
      </c>
      <c r="M278" s="229">
        <f t="shared" si="140"/>
        <v>0</v>
      </c>
      <c r="N278" s="229">
        <f t="shared" si="140"/>
        <v>0</v>
      </c>
      <c r="O278" s="227">
        <f t="shared" si="140"/>
        <v>798450</v>
      </c>
      <c r="P278" s="229">
        <f t="shared" si="140"/>
        <v>0</v>
      </c>
      <c r="Q278" s="229">
        <f t="shared" si="140"/>
        <v>0</v>
      </c>
      <c r="R278" s="562">
        <f t="shared" si="140"/>
        <v>8592878</v>
      </c>
      <c r="S278" s="222">
        <f t="shared" si="135"/>
        <v>8592878</v>
      </c>
      <c r="T278" s="210">
        <f>SUM(T16:T277)</f>
        <v>0</v>
      </c>
      <c r="U278" s="211">
        <f t="shared" si="137"/>
        <v>0</v>
      </c>
      <c r="V278" s="211"/>
      <c r="W278" s="211">
        <f t="shared" si="138"/>
        <v>-798450</v>
      </c>
    </row>
    <row r="279" spans="1:23" s="62" customFormat="1" ht="12" customHeight="1">
      <c r="A279" s="125"/>
      <c r="B279" s="125"/>
      <c r="C279" s="125"/>
      <c r="D279" s="126"/>
      <c r="E279" s="127"/>
      <c r="F279" s="127"/>
      <c r="G279" s="128"/>
      <c r="H279" s="128"/>
      <c r="I279" s="128"/>
      <c r="J279" s="128"/>
      <c r="K279" s="128"/>
      <c r="L279" s="128"/>
      <c r="M279" s="128"/>
      <c r="N279" s="128"/>
      <c r="O279" s="128"/>
      <c r="P279" s="128"/>
      <c r="Q279" s="128"/>
      <c r="R279" s="113"/>
      <c r="S279" s="129">
        <v>1</v>
      </c>
      <c r="T279" s="75" t="e">
        <f>T278-#REF!</f>
        <v>#REF!</v>
      </c>
      <c r="W279" s="76">
        <f>O279-P279</f>
        <v>0</v>
      </c>
    </row>
    <row r="280" spans="1:23" s="62" customFormat="1" ht="20.25" hidden="1">
      <c r="A280" s="125"/>
      <c r="B280" s="125"/>
      <c r="C280" s="125"/>
      <c r="D280" s="88"/>
      <c r="E280" s="77"/>
      <c r="F280" s="106"/>
      <c r="G280" s="78"/>
      <c r="I280" s="79"/>
      <c r="J280" s="80"/>
      <c r="K280" s="80"/>
      <c r="L280" s="80"/>
      <c r="M280" s="77"/>
      <c r="N280" s="80"/>
      <c r="O280" s="12"/>
      <c r="P280" s="81"/>
      <c r="Q280" s="82"/>
      <c r="S280" s="129">
        <v>1</v>
      </c>
      <c r="T280" s="75">
        <f>S280-O280</f>
        <v>1</v>
      </c>
      <c r="W280" s="76"/>
    </row>
    <row r="281" spans="1:19" s="86" customFormat="1" ht="12.75" hidden="1">
      <c r="A281" s="83"/>
      <c r="B281" s="83"/>
      <c r="C281" s="83"/>
      <c r="D281" s="84" t="s">
        <v>136</v>
      </c>
      <c r="E281" s="85">
        <f aca="true" t="shared" si="141" ref="E281:K281">E17+E30+E43+E156+E62+E87+E133+E140+E232+E184+E224+E255+E241+E259+E237+E248</f>
        <v>7663328</v>
      </c>
      <c r="F281" s="85">
        <f t="shared" si="141"/>
        <v>7663328</v>
      </c>
      <c r="G281" s="85">
        <f t="shared" si="141"/>
        <v>2275200</v>
      </c>
      <c r="H281" s="85">
        <f t="shared" si="141"/>
        <v>174400</v>
      </c>
      <c r="I281" s="85">
        <f t="shared" si="141"/>
        <v>0</v>
      </c>
      <c r="J281" s="85">
        <f t="shared" si="141"/>
        <v>929550</v>
      </c>
      <c r="K281" s="85">
        <f t="shared" si="141"/>
        <v>798450</v>
      </c>
      <c r="L281" s="85"/>
      <c r="M281" s="85">
        <f aca="true" t="shared" si="142" ref="M281:S281">M17+M30+M43+M156+M62+M87+M133+M140+M232+M184+M224+M255+M241+M259+M237+M248</f>
        <v>0</v>
      </c>
      <c r="N281" s="85">
        <f t="shared" si="142"/>
        <v>0</v>
      </c>
      <c r="O281" s="85">
        <f t="shared" si="142"/>
        <v>798450</v>
      </c>
      <c r="P281" s="85">
        <f t="shared" si="142"/>
        <v>0</v>
      </c>
      <c r="Q281" s="85">
        <f t="shared" si="142"/>
        <v>0</v>
      </c>
      <c r="R281" s="85">
        <f t="shared" si="142"/>
        <v>8592878</v>
      </c>
      <c r="S281" s="85">
        <f t="shared" si="142"/>
        <v>8592878</v>
      </c>
    </row>
    <row r="282" spans="1:19" s="29" customFormat="1" ht="12.75" hidden="1">
      <c r="A282" s="28"/>
      <c r="B282" s="28"/>
      <c r="C282" s="28"/>
      <c r="D282" s="27"/>
      <c r="E282" s="27" t="b">
        <f aca="true" t="shared" si="143" ref="E282:K282">E278=E281</f>
        <v>1</v>
      </c>
      <c r="F282" s="27" t="b">
        <f t="shared" si="143"/>
        <v>1</v>
      </c>
      <c r="G282" s="27" t="b">
        <f t="shared" si="143"/>
        <v>1</v>
      </c>
      <c r="H282" s="27" t="b">
        <f t="shared" si="143"/>
        <v>1</v>
      </c>
      <c r="I282" s="27" t="b">
        <f t="shared" si="143"/>
        <v>1</v>
      </c>
      <c r="J282" s="27" t="b">
        <f t="shared" si="143"/>
        <v>1</v>
      </c>
      <c r="K282" s="27" t="b">
        <f t="shared" si="143"/>
        <v>1</v>
      </c>
      <c r="L282" s="27"/>
      <c r="M282" s="27" t="b">
        <f aca="true" t="shared" si="144" ref="M282:S282">M278=M281</f>
        <v>1</v>
      </c>
      <c r="N282" s="27" t="b">
        <f t="shared" si="144"/>
        <v>1</v>
      </c>
      <c r="O282" s="27" t="b">
        <f t="shared" si="144"/>
        <v>1</v>
      </c>
      <c r="P282" s="27" t="b">
        <f t="shared" si="144"/>
        <v>1</v>
      </c>
      <c r="Q282" s="27" t="b">
        <f t="shared" si="144"/>
        <v>1</v>
      </c>
      <c r="R282" s="27" t="b">
        <f t="shared" si="144"/>
        <v>1</v>
      </c>
      <c r="S282" s="27" t="b">
        <f t="shared" si="144"/>
        <v>1</v>
      </c>
    </row>
    <row r="283" spans="1:20" s="117" customFormat="1" ht="12.75" hidden="1">
      <c r="A283" s="130"/>
      <c r="B283" s="130"/>
      <c r="C283" s="130"/>
      <c r="D283" s="119"/>
      <c r="E283" s="30" t="b">
        <f aca="true" t="shared" si="145" ref="E283:K283">E281=E278</f>
        <v>1</v>
      </c>
      <c r="F283" s="30" t="b">
        <f t="shared" si="145"/>
        <v>1</v>
      </c>
      <c r="G283" s="30" t="b">
        <f t="shared" si="145"/>
        <v>1</v>
      </c>
      <c r="H283" s="30" t="b">
        <f t="shared" si="145"/>
        <v>1</v>
      </c>
      <c r="I283" s="30" t="b">
        <f t="shared" si="145"/>
        <v>1</v>
      </c>
      <c r="J283" s="30" t="b">
        <f t="shared" si="145"/>
        <v>1</v>
      </c>
      <c r="K283" s="30" t="b">
        <f t="shared" si="145"/>
        <v>1</v>
      </c>
      <c r="L283" s="30"/>
      <c r="M283" s="30" t="b">
        <f aca="true" t="shared" si="146" ref="M283:S283">M281=M278</f>
        <v>1</v>
      </c>
      <c r="N283" s="30" t="b">
        <f t="shared" si="146"/>
        <v>1</v>
      </c>
      <c r="O283" s="30" t="b">
        <f t="shared" si="146"/>
        <v>1</v>
      </c>
      <c r="P283" s="30" t="b">
        <f t="shared" si="146"/>
        <v>1</v>
      </c>
      <c r="Q283" s="30" t="b">
        <f t="shared" si="146"/>
        <v>1</v>
      </c>
      <c r="R283" s="30" t="b">
        <f t="shared" si="146"/>
        <v>1</v>
      </c>
      <c r="S283" s="30" t="b">
        <f t="shared" si="146"/>
        <v>1</v>
      </c>
      <c r="T283" s="131"/>
    </row>
    <row r="284" spans="1:19" s="117" customFormat="1" ht="12.75" hidden="1">
      <c r="A284" s="130"/>
      <c r="B284" s="130"/>
      <c r="C284" s="130"/>
      <c r="D284" s="119"/>
      <c r="E284" s="119"/>
      <c r="F284" s="119"/>
      <c r="G284" s="119"/>
      <c r="H284" s="119"/>
      <c r="I284" s="119"/>
      <c r="J284" s="119"/>
      <c r="K284" s="119"/>
      <c r="L284" s="119"/>
      <c r="M284" s="119"/>
      <c r="N284" s="119"/>
      <c r="O284" s="119"/>
      <c r="P284" s="119"/>
      <c r="Q284" s="132"/>
      <c r="R284" s="119"/>
      <c r="S284" s="119"/>
    </row>
    <row r="285" spans="1:19" s="117" customFormat="1" ht="12.75" hidden="1">
      <c r="A285" s="130"/>
      <c r="B285" s="130"/>
      <c r="C285" s="130"/>
      <c r="D285" s="119"/>
      <c r="E285" s="119"/>
      <c r="F285" s="119"/>
      <c r="G285" s="119"/>
      <c r="H285" s="119"/>
      <c r="I285" s="119"/>
      <c r="J285" s="119"/>
      <c r="K285" s="119"/>
      <c r="L285" s="119"/>
      <c r="M285" s="119"/>
      <c r="N285" s="119"/>
      <c r="O285" s="119"/>
      <c r="P285" s="133">
        <f>E278+Q278</f>
        <v>7663328</v>
      </c>
      <c r="Q285" s="132"/>
      <c r="R285" s="119"/>
      <c r="S285" s="119"/>
    </row>
    <row r="286" spans="1:19" s="117" customFormat="1" ht="12.75" hidden="1">
      <c r="A286" s="130"/>
      <c r="B286" s="130"/>
      <c r="C286" s="130"/>
      <c r="D286" s="119"/>
      <c r="E286" s="133" t="b">
        <f aca="true" t="shared" si="147" ref="E286:K286">E281=E278</f>
        <v>1</v>
      </c>
      <c r="F286" s="133" t="b">
        <f t="shared" si="147"/>
        <v>1</v>
      </c>
      <c r="G286" s="133" t="b">
        <f t="shared" si="147"/>
        <v>1</v>
      </c>
      <c r="H286" s="133" t="b">
        <f t="shared" si="147"/>
        <v>1</v>
      </c>
      <c r="I286" s="133" t="b">
        <f t="shared" si="147"/>
        <v>1</v>
      </c>
      <c r="J286" s="133" t="b">
        <f t="shared" si="147"/>
        <v>1</v>
      </c>
      <c r="K286" s="133" t="b">
        <f t="shared" si="147"/>
        <v>1</v>
      </c>
      <c r="L286" s="133"/>
      <c r="M286" s="133" t="b">
        <f aca="true" t="shared" si="148" ref="M286:S286">M281=M278</f>
        <v>1</v>
      </c>
      <c r="N286" s="133" t="b">
        <f t="shared" si="148"/>
        <v>1</v>
      </c>
      <c r="O286" s="133" t="b">
        <f t="shared" si="148"/>
        <v>1</v>
      </c>
      <c r="P286" s="133" t="b">
        <f t="shared" si="148"/>
        <v>1</v>
      </c>
      <c r="Q286" s="133" t="b">
        <f t="shared" si="148"/>
        <v>1</v>
      </c>
      <c r="R286" s="133" t="b">
        <f t="shared" si="148"/>
        <v>1</v>
      </c>
      <c r="S286" s="133" t="b">
        <f t="shared" si="148"/>
        <v>1</v>
      </c>
    </row>
    <row r="287" spans="1:19" s="117" customFormat="1" ht="12.75" hidden="1">
      <c r="A287" s="130"/>
      <c r="B287" s="130"/>
      <c r="C287" s="130"/>
      <c r="D287" s="119"/>
      <c r="E287" s="119"/>
      <c r="F287" s="119"/>
      <c r="G287" s="119"/>
      <c r="H287" s="119"/>
      <c r="I287" s="119"/>
      <c r="J287" s="119"/>
      <c r="K287" s="119"/>
      <c r="L287" s="119"/>
      <c r="M287" s="119"/>
      <c r="N287" s="119"/>
      <c r="O287" s="119"/>
      <c r="P287" s="119"/>
      <c r="Q287" s="132"/>
      <c r="R287" s="119"/>
      <c r="S287" s="119"/>
    </row>
    <row r="288" spans="1:19" s="117" customFormat="1" ht="12.75" hidden="1">
      <c r="A288" s="130"/>
      <c r="B288" s="130"/>
      <c r="C288" s="130"/>
      <c r="D288" s="119"/>
      <c r="E288" s="119"/>
      <c r="F288" s="119"/>
      <c r="G288" s="119"/>
      <c r="H288" s="119"/>
      <c r="I288" s="119"/>
      <c r="J288" s="119"/>
      <c r="K288" s="119"/>
      <c r="L288" s="119"/>
      <c r="M288" s="119"/>
      <c r="N288" s="119"/>
      <c r="O288" s="119"/>
      <c r="P288" s="119"/>
      <c r="Q288" s="132"/>
      <c r="R288" s="119"/>
      <c r="S288" s="119"/>
    </row>
    <row r="289" spans="1:19" s="117" customFormat="1" ht="12.75" hidden="1">
      <c r="A289" s="130"/>
      <c r="B289" s="130"/>
      <c r="C289" s="130"/>
      <c r="D289" s="119"/>
      <c r="E289" s="119"/>
      <c r="F289" s="119"/>
      <c r="G289" s="119"/>
      <c r="H289" s="119"/>
      <c r="I289" s="119"/>
      <c r="J289" s="119"/>
      <c r="K289" s="119"/>
      <c r="L289" s="119"/>
      <c r="M289" s="119"/>
      <c r="N289" s="119"/>
      <c r="O289" s="119"/>
      <c r="P289" s="119"/>
      <c r="Q289" s="132"/>
      <c r="R289" s="133">
        <f>E278+J278</f>
        <v>8592878</v>
      </c>
      <c r="S289" s="119"/>
    </row>
    <row r="290" spans="7:18" s="117" customFormat="1" ht="12.75" hidden="1">
      <c r="G290" s="133">
        <f>F278+Q278+I278+E261</f>
        <v>7663328</v>
      </c>
      <c r="H290" s="119"/>
      <c r="I290" s="119"/>
      <c r="J290" s="119"/>
      <c r="K290" s="119"/>
      <c r="L290" s="119"/>
      <c r="M290" s="119"/>
      <c r="N290" s="119"/>
      <c r="O290" s="119"/>
      <c r="P290" s="119"/>
      <c r="Q290" s="132"/>
      <c r="R290" s="133">
        <f>P278-Q278</f>
        <v>0</v>
      </c>
    </row>
    <row r="291" spans="1:19" s="117" customFormat="1" ht="12.75" hidden="1">
      <c r="A291" s="130"/>
      <c r="B291" s="130"/>
      <c r="C291" s="130"/>
      <c r="D291" s="119"/>
      <c r="E291" s="119"/>
      <c r="F291" s="119"/>
      <c r="G291" s="119"/>
      <c r="H291" s="119"/>
      <c r="I291" s="119"/>
      <c r="J291" s="119"/>
      <c r="K291" s="119"/>
      <c r="L291" s="119"/>
      <c r="M291" s="119"/>
      <c r="N291" s="119"/>
      <c r="O291" s="119"/>
      <c r="P291" s="119"/>
      <c r="Q291" s="132"/>
      <c r="R291" s="119"/>
      <c r="S291" s="119"/>
    </row>
    <row r="292" spans="4:13" ht="17.25" customHeight="1">
      <c r="D292" s="88" t="s">
        <v>448</v>
      </c>
      <c r="M292" s="12" t="s">
        <v>449</v>
      </c>
    </row>
  </sheetData>
  <sheetProtection/>
  <autoFilter ref="S2:S291"/>
  <mergeCells count="32">
    <mergeCell ref="M1:N1"/>
    <mergeCell ref="M3:R3"/>
    <mergeCell ref="M4:R4"/>
    <mergeCell ref="L10:L14"/>
    <mergeCell ref="R9:R14"/>
    <mergeCell ref="P11:P14"/>
    <mergeCell ref="M12:M14"/>
    <mergeCell ref="N12:N14"/>
    <mergeCell ref="M10:N11"/>
    <mergeCell ref="A6:R6"/>
    <mergeCell ref="E9:I9"/>
    <mergeCell ref="B1:C1"/>
    <mergeCell ref="B2:C2"/>
    <mergeCell ref="B3:C3"/>
    <mergeCell ref="B4:C4"/>
    <mergeCell ref="B5:C5"/>
    <mergeCell ref="J9:Q9"/>
    <mergeCell ref="A7:R7"/>
    <mergeCell ref="A9:A14"/>
    <mergeCell ref="E10:E14"/>
    <mergeCell ref="K10:K14"/>
    <mergeCell ref="B9:B14"/>
    <mergeCell ref="C9:C14"/>
    <mergeCell ref="D9:D14"/>
    <mergeCell ref="Q12:Q14"/>
    <mergeCell ref="O10:O14"/>
    <mergeCell ref="J10:J14"/>
    <mergeCell ref="F10:F14"/>
    <mergeCell ref="H12:H14"/>
    <mergeCell ref="I10:I14"/>
    <mergeCell ref="G10:H11"/>
    <mergeCell ref="G12:G14"/>
  </mergeCells>
  <printOptions horizontalCentered="1"/>
  <pageMargins left="0.2362204724409449" right="0.1968503937007874" top="0.67" bottom="0.15748031496062992" header="0.33" footer="0.1574803149606299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D45"/>
  <sheetViews>
    <sheetView tabSelected="1" view="pageBreakPreview" zoomScaleSheetLayoutView="100" zoomScalePageLayoutView="0" workbookViewId="0" topLeftCell="A1">
      <selection activeCell="H15" sqref="H14:H15"/>
    </sheetView>
  </sheetViews>
  <sheetFormatPr defaultColWidth="9.00390625" defaultRowHeight="12.75"/>
  <cols>
    <col min="1" max="1" width="16.625" style="0" customWidth="1"/>
    <col min="2" max="2" width="17.375" style="0" customWidth="1"/>
    <col min="3" max="3" width="41.25390625" style="0" customWidth="1"/>
    <col min="4" max="4" width="13.00390625" style="0" customWidth="1"/>
  </cols>
  <sheetData>
    <row r="1" spans="1:4" s="208" customFormat="1" ht="15" customHeight="1">
      <c r="A1" s="615"/>
      <c r="B1" s="275"/>
      <c r="C1" s="616" t="s">
        <v>672</v>
      </c>
      <c r="D1" s="616"/>
    </row>
    <row r="2" spans="1:4" s="208" customFormat="1" ht="12.75" customHeight="1">
      <c r="A2" s="615"/>
      <c r="B2" s="275"/>
      <c r="C2" s="616" t="s">
        <v>671</v>
      </c>
      <c r="D2" s="616"/>
    </row>
    <row r="3" spans="1:4" s="208" customFormat="1" ht="15" customHeight="1">
      <c r="A3" s="615"/>
      <c r="B3" s="275"/>
      <c r="C3" s="616" t="s">
        <v>657</v>
      </c>
      <c r="D3" s="616"/>
    </row>
    <row r="4" spans="1:4" s="208" customFormat="1" ht="15" customHeight="1">
      <c r="A4" s="615"/>
      <c r="B4" s="275"/>
      <c r="C4" s="617" t="s">
        <v>442</v>
      </c>
      <c r="D4" s="617"/>
    </row>
    <row r="5" spans="1:4" ht="15.75" customHeight="1" hidden="1">
      <c r="A5" s="615"/>
      <c r="B5" s="275"/>
      <c r="C5" s="608"/>
      <c r="D5" s="608"/>
    </row>
    <row r="6" spans="1:4" ht="21.75" customHeight="1">
      <c r="A6" s="610" t="s">
        <v>540</v>
      </c>
      <c r="B6" s="610"/>
      <c r="C6" s="610"/>
      <c r="D6" s="610"/>
    </row>
    <row r="7" spans="1:3" s="208" customFormat="1" ht="12.75" customHeight="1">
      <c r="A7" s="503" t="s">
        <v>304</v>
      </c>
      <c r="B7" s="504"/>
      <c r="C7" s="504"/>
    </row>
    <row r="8" spans="1:3" s="208" customFormat="1" ht="12.75">
      <c r="A8" s="505" t="s">
        <v>100</v>
      </c>
      <c r="B8" s="506"/>
      <c r="C8" s="506"/>
    </row>
    <row r="9" ht="8.25" customHeight="1">
      <c r="A9" s="189"/>
    </row>
    <row r="10" spans="1:3" ht="15.75">
      <c r="A10" s="611" t="s">
        <v>640</v>
      </c>
      <c r="B10" s="611"/>
      <c r="C10" s="611"/>
    </row>
    <row r="11" spans="1:4" ht="14.25" customHeight="1">
      <c r="A11" s="190"/>
      <c r="D11" s="190" t="s">
        <v>510</v>
      </c>
    </row>
    <row r="12" spans="1:4" ht="44.25" customHeight="1">
      <c r="A12" s="191" t="s">
        <v>641</v>
      </c>
      <c r="B12" s="612" t="s">
        <v>642</v>
      </c>
      <c r="C12" s="613"/>
      <c r="D12" s="191" t="s">
        <v>99</v>
      </c>
    </row>
    <row r="13" spans="1:4" ht="12.75">
      <c r="A13" s="192">
        <v>1</v>
      </c>
      <c r="B13" s="192">
        <v>2</v>
      </c>
      <c r="C13" s="192">
        <v>3</v>
      </c>
      <c r="D13" s="561">
        <v>4</v>
      </c>
    </row>
    <row r="14" spans="1:4" ht="19.5" customHeight="1">
      <c r="A14" s="614" t="s">
        <v>643</v>
      </c>
      <c r="B14" s="614"/>
      <c r="C14" s="614"/>
      <c r="D14" s="193"/>
    </row>
    <row r="15" spans="1:4" ht="43.5" customHeight="1">
      <c r="A15" s="267">
        <v>41030600</v>
      </c>
      <c r="B15" s="599" t="s">
        <v>242</v>
      </c>
      <c r="C15" s="600"/>
      <c r="D15" s="543">
        <f>D16</f>
        <v>1168100</v>
      </c>
    </row>
    <row r="16" spans="1:4" s="221" customFormat="1" ht="16.5" customHeight="1">
      <c r="A16" s="268">
        <v>99000000000</v>
      </c>
      <c r="B16" s="601" t="s">
        <v>538</v>
      </c>
      <c r="C16" s="602"/>
      <c r="D16" s="560">
        <v>1168100</v>
      </c>
    </row>
    <row r="17" spans="1:4" ht="18" customHeight="1">
      <c r="A17" s="267">
        <v>41053900</v>
      </c>
      <c r="B17" s="599" t="s">
        <v>616</v>
      </c>
      <c r="C17" s="600"/>
      <c r="D17" s="543">
        <f>D19+D18</f>
        <v>2720813</v>
      </c>
    </row>
    <row r="18" spans="1:4" s="221" customFormat="1" ht="15.75" customHeight="1">
      <c r="A18" s="273" t="s">
        <v>536</v>
      </c>
      <c r="B18" s="606" t="s">
        <v>537</v>
      </c>
      <c r="C18" s="607"/>
      <c r="D18" s="560">
        <v>2695813</v>
      </c>
    </row>
    <row r="19" spans="1:4" s="221" customFormat="1" ht="16.5" customHeight="1">
      <c r="A19" s="269" t="s">
        <v>270</v>
      </c>
      <c r="B19" s="606" t="s">
        <v>271</v>
      </c>
      <c r="C19" s="607"/>
      <c r="D19" s="560">
        <v>25000</v>
      </c>
    </row>
    <row r="20" spans="1:4" ht="19.5" customHeight="1">
      <c r="A20" s="603" t="s">
        <v>645</v>
      </c>
      <c r="B20" s="604"/>
      <c r="C20" s="605"/>
      <c r="D20" s="202"/>
    </row>
    <row r="21" spans="1:4" s="208" customFormat="1" ht="18" customHeight="1">
      <c r="A21" s="267">
        <v>41053900</v>
      </c>
      <c r="B21" s="599" t="s">
        <v>616</v>
      </c>
      <c r="C21" s="600"/>
      <c r="D21" s="543">
        <f>SUM(D22:D23)</f>
        <v>798450</v>
      </c>
    </row>
    <row r="22" spans="1:4" s="208" customFormat="1" ht="18" customHeight="1">
      <c r="A22" s="273" t="s">
        <v>536</v>
      </c>
      <c r="B22" s="606" t="s">
        <v>537</v>
      </c>
      <c r="C22" s="607"/>
      <c r="D22" s="539">
        <v>798450</v>
      </c>
    </row>
    <row r="23" spans="1:4" ht="31.5" customHeight="1" hidden="1">
      <c r="A23" s="191"/>
      <c r="B23" s="194" t="s">
        <v>644</v>
      </c>
      <c r="C23" s="191"/>
      <c r="D23" s="202"/>
    </row>
    <row r="24" spans="1:4" s="208" customFormat="1" ht="18" customHeight="1">
      <c r="A24" s="270" t="s">
        <v>646</v>
      </c>
      <c r="B24" s="599" t="s">
        <v>529</v>
      </c>
      <c r="C24" s="600"/>
      <c r="D24" s="543">
        <f>D25+D26</f>
        <v>4687363</v>
      </c>
    </row>
    <row r="25" spans="1:4" ht="17.25" customHeight="1">
      <c r="A25" s="191" t="s">
        <v>646</v>
      </c>
      <c r="B25" s="194" t="s">
        <v>530</v>
      </c>
      <c r="C25" s="191"/>
      <c r="D25" s="539">
        <f>D15+D17</f>
        <v>3888913</v>
      </c>
    </row>
    <row r="26" spans="1:4" ht="16.5" customHeight="1">
      <c r="A26" s="191" t="s">
        <v>646</v>
      </c>
      <c r="B26" s="194" t="s">
        <v>531</v>
      </c>
      <c r="C26" s="191"/>
      <c r="D26" s="559">
        <f>SUM(D21)</f>
        <v>798450</v>
      </c>
    </row>
    <row r="28" spans="1:3" ht="15.75">
      <c r="A28" s="611" t="s">
        <v>532</v>
      </c>
      <c r="B28" s="611"/>
      <c r="C28" s="611"/>
    </row>
    <row r="29" spans="1:4" ht="15" customHeight="1">
      <c r="A29" s="190"/>
      <c r="D29" s="190" t="s">
        <v>510</v>
      </c>
    </row>
    <row r="30" spans="1:4" ht="100.5" customHeight="1">
      <c r="A30" s="191" t="s">
        <v>533</v>
      </c>
      <c r="B30" s="191" t="s">
        <v>526</v>
      </c>
      <c r="C30" s="191" t="s">
        <v>534</v>
      </c>
      <c r="D30" s="191" t="s">
        <v>99</v>
      </c>
    </row>
    <row r="31" spans="1:4" ht="12.75">
      <c r="A31" s="192">
        <v>1</v>
      </c>
      <c r="B31" s="192">
        <v>2</v>
      </c>
      <c r="C31" s="192">
        <v>3</v>
      </c>
      <c r="D31" s="192">
        <v>4</v>
      </c>
    </row>
    <row r="32" spans="1:4" ht="18" customHeight="1">
      <c r="A32" s="596" t="s">
        <v>535</v>
      </c>
      <c r="B32" s="597"/>
      <c r="C32" s="597"/>
      <c r="D32" s="598"/>
    </row>
    <row r="33" spans="1:4" ht="15" customHeight="1" hidden="1">
      <c r="A33" s="195">
        <v>3719770</v>
      </c>
      <c r="B33" s="195">
        <v>9770</v>
      </c>
      <c r="C33" s="196" t="s">
        <v>616</v>
      </c>
      <c r="D33" s="197"/>
    </row>
    <row r="34" spans="1:4" ht="29.25" customHeight="1" hidden="1">
      <c r="A34" s="266" t="s">
        <v>536</v>
      </c>
      <c r="B34" s="201">
        <v>9770</v>
      </c>
      <c r="C34" s="194" t="s">
        <v>537</v>
      </c>
      <c r="D34" s="199"/>
    </row>
    <row r="35" spans="1:4" ht="45" customHeight="1">
      <c r="A35" s="195">
        <v>3719800</v>
      </c>
      <c r="B35" s="195">
        <v>9800</v>
      </c>
      <c r="C35" s="507" t="s">
        <v>371</v>
      </c>
      <c r="D35" s="556">
        <f>D36</f>
        <v>19525</v>
      </c>
    </row>
    <row r="36" spans="1:4" ht="15.75">
      <c r="A36" s="191">
        <v>99000000000</v>
      </c>
      <c r="B36" s="191">
        <v>9800</v>
      </c>
      <c r="C36" s="194" t="s">
        <v>538</v>
      </c>
      <c r="D36" s="557">
        <v>19525</v>
      </c>
    </row>
    <row r="37" spans="1:4" ht="19.5" customHeight="1">
      <c r="A37" s="614" t="s">
        <v>539</v>
      </c>
      <c r="B37" s="614"/>
      <c r="C37" s="614"/>
      <c r="D37" s="614"/>
    </row>
    <row r="38" spans="1:4" ht="18" customHeight="1" hidden="1">
      <c r="A38" s="195">
        <v>3719770</v>
      </c>
      <c r="B38" s="195">
        <v>9770</v>
      </c>
      <c r="C38" s="196" t="s">
        <v>616</v>
      </c>
      <c r="D38" s="197"/>
    </row>
    <row r="39" spans="1:4" ht="30" hidden="1">
      <c r="A39" s="198" t="s">
        <v>536</v>
      </c>
      <c r="B39" s="191">
        <v>9770</v>
      </c>
      <c r="C39" s="194" t="s">
        <v>537</v>
      </c>
      <c r="D39" s="199"/>
    </row>
    <row r="40" spans="1:4" ht="58.5" customHeight="1" hidden="1">
      <c r="A40" s="195">
        <v>3719800</v>
      </c>
      <c r="B40" s="195">
        <v>9800</v>
      </c>
      <c r="C40" s="200" t="s">
        <v>371</v>
      </c>
      <c r="D40" s="197">
        <f>D41</f>
        <v>0</v>
      </c>
    </row>
    <row r="41" spans="1:4" ht="17.25" customHeight="1" hidden="1">
      <c r="A41" s="191">
        <v>99000000000</v>
      </c>
      <c r="B41" s="191">
        <v>9800</v>
      </c>
      <c r="C41" s="194" t="s">
        <v>538</v>
      </c>
      <c r="D41" s="199"/>
    </row>
    <row r="42" spans="1:4" ht="18" customHeight="1">
      <c r="A42" s="270" t="s">
        <v>646</v>
      </c>
      <c r="B42" s="270" t="s">
        <v>646</v>
      </c>
      <c r="C42" s="508" t="s">
        <v>529</v>
      </c>
      <c r="D42" s="558">
        <f>SUM(D36+D38+D40+D34)</f>
        <v>19525</v>
      </c>
    </row>
    <row r="43" spans="1:4" ht="16.5" customHeight="1">
      <c r="A43" s="191" t="s">
        <v>646</v>
      </c>
      <c r="B43" s="191" t="s">
        <v>646</v>
      </c>
      <c r="C43" s="194" t="s">
        <v>530</v>
      </c>
      <c r="D43" s="557">
        <v>19525</v>
      </c>
    </row>
    <row r="44" spans="1:4" ht="15.75" customHeight="1">
      <c r="A44" s="191" t="s">
        <v>646</v>
      </c>
      <c r="B44" s="191" t="s">
        <v>646</v>
      </c>
      <c r="C44" s="194" t="s">
        <v>531</v>
      </c>
      <c r="D44" s="199"/>
    </row>
    <row r="45" spans="1:4" ht="30" customHeight="1">
      <c r="A45" s="555" t="s">
        <v>448</v>
      </c>
      <c r="C45" s="609" t="s">
        <v>449</v>
      </c>
      <c r="D45" s="609"/>
    </row>
  </sheetData>
  <sheetProtection/>
  <mergeCells count="23">
    <mergeCell ref="C1:D1"/>
    <mergeCell ref="C2:D2"/>
    <mergeCell ref="C3:D3"/>
    <mergeCell ref="C4:D4"/>
    <mergeCell ref="C5:D5"/>
    <mergeCell ref="C45:D45"/>
    <mergeCell ref="A6:D6"/>
    <mergeCell ref="A10:C10"/>
    <mergeCell ref="B12:C12"/>
    <mergeCell ref="B18:C18"/>
    <mergeCell ref="A14:C14"/>
    <mergeCell ref="A37:D37"/>
    <mergeCell ref="A1:A5"/>
    <mergeCell ref="A28:C28"/>
    <mergeCell ref="A32:D32"/>
    <mergeCell ref="B17:C17"/>
    <mergeCell ref="B15:C15"/>
    <mergeCell ref="B16:C16"/>
    <mergeCell ref="A20:C20"/>
    <mergeCell ref="B24:C24"/>
    <mergeCell ref="B19:C19"/>
    <mergeCell ref="B21:C21"/>
    <mergeCell ref="B22:C22"/>
  </mergeCells>
  <printOptions/>
  <pageMargins left="1.0236220472440944" right="0.35433070866141736" top="0.7874015748031497" bottom="0.35433070866141736" header="0.5118110236220472" footer="0.3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I10" sqref="I10:J10"/>
    </sheetView>
  </sheetViews>
  <sheetFormatPr defaultColWidth="9.00390625" defaultRowHeight="12.75"/>
  <cols>
    <col min="1" max="1" width="8.00390625" style="0" customWidth="1"/>
    <col min="2" max="2" width="40.25390625" style="0" customWidth="1"/>
    <col min="3" max="4" width="12.125" style="0" customWidth="1"/>
    <col min="5" max="5" width="13.00390625" style="0" customWidth="1"/>
  </cols>
  <sheetData>
    <row r="1" spans="1:5" ht="15">
      <c r="A1" s="139"/>
      <c r="B1" s="139"/>
      <c r="C1" s="620" t="s">
        <v>664</v>
      </c>
      <c r="D1" s="620"/>
      <c r="E1" s="620"/>
    </row>
    <row r="2" spans="1:5" ht="15.75">
      <c r="A2" s="139"/>
      <c r="B2" s="205"/>
      <c r="C2" s="620" t="s">
        <v>666</v>
      </c>
      <c r="D2" s="620"/>
      <c r="E2" s="620"/>
    </row>
    <row r="3" spans="1:5" ht="15.75">
      <c r="A3" s="139"/>
      <c r="B3" s="205" t="s">
        <v>304</v>
      </c>
      <c r="C3" s="620" t="s">
        <v>665</v>
      </c>
      <c r="D3" s="620"/>
      <c r="E3" s="620"/>
    </row>
    <row r="4" spans="1:5" ht="15.75">
      <c r="A4" s="139"/>
      <c r="B4" s="206" t="s">
        <v>100</v>
      </c>
      <c r="C4" s="620" t="s">
        <v>600</v>
      </c>
      <c r="D4" s="620"/>
      <c r="E4" s="620"/>
    </row>
    <row r="5" spans="1:5" ht="65.25" customHeight="1">
      <c r="A5" s="619" t="s">
        <v>596</v>
      </c>
      <c r="B5" s="619"/>
      <c r="C5" s="619"/>
      <c r="D5" s="619"/>
      <c r="E5" s="619"/>
    </row>
    <row r="6" spans="1:5" ht="20.25" customHeight="1" thickBot="1">
      <c r="A6" s="139"/>
      <c r="B6" s="139"/>
      <c r="C6" s="139"/>
      <c r="D6" s="139"/>
      <c r="E6" s="542" t="s">
        <v>510</v>
      </c>
    </row>
    <row r="7" spans="1:5" s="532" customFormat="1" ht="63.75" customHeight="1">
      <c r="A7" s="564" t="s">
        <v>601</v>
      </c>
      <c r="B7" s="534" t="s">
        <v>584</v>
      </c>
      <c r="C7" s="535" t="s">
        <v>99</v>
      </c>
      <c r="D7" s="534" t="s">
        <v>89</v>
      </c>
      <c r="E7" s="534" t="s">
        <v>90</v>
      </c>
    </row>
    <row r="8" spans="1:5" s="531" customFormat="1" ht="15.75">
      <c r="A8" s="536">
        <v>1</v>
      </c>
      <c r="B8" s="537">
        <v>2</v>
      </c>
      <c r="C8" s="537">
        <v>3</v>
      </c>
      <c r="D8" s="537">
        <v>4</v>
      </c>
      <c r="E8" s="537">
        <v>5</v>
      </c>
    </row>
    <row r="9" spans="1:5" s="532" customFormat="1" ht="46.5" customHeight="1">
      <c r="A9" s="565">
        <v>37</v>
      </c>
      <c r="B9" s="563" t="s">
        <v>262</v>
      </c>
      <c r="C9" s="544">
        <f>D9+E9</f>
        <v>19525</v>
      </c>
      <c r="D9" s="544">
        <f>D10</f>
        <v>19525</v>
      </c>
      <c r="E9" s="544">
        <f>E10</f>
        <v>0</v>
      </c>
    </row>
    <row r="10" spans="1:5" s="532" customFormat="1" ht="96.75" customHeight="1">
      <c r="A10" s="566">
        <v>3719800</v>
      </c>
      <c r="B10" s="563" t="s">
        <v>661</v>
      </c>
      <c r="C10" s="544">
        <f>D10+E10</f>
        <v>19525</v>
      </c>
      <c r="D10" s="544">
        <f>SUM(D11:D24)</f>
        <v>19525</v>
      </c>
      <c r="E10" s="544">
        <f>SUM(E11:E24)</f>
        <v>0</v>
      </c>
    </row>
    <row r="11" spans="1:5" s="532" customFormat="1" ht="13.5" customHeight="1">
      <c r="A11" s="538"/>
      <c r="B11" s="540" t="s">
        <v>585</v>
      </c>
      <c r="C11" s="545"/>
      <c r="D11" s="545"/>
      <c r="E11" s="545"/>
    </row>
    <row r="12" spans="1:5" s="532" customFormat="1" ht="24" customHeight="1">
      <c r="A12" s="538"/>
      <c r="B12" s="540" t="s">
        <v>668</v>
      </c>
      <c r="C12" s="546">
        <f>D12</f>
        <v>3025</v>
      </c>
      <c r="D12" s="546">
        <v>3025</v>
      </c>
      <c r="E12" s="545"/>
    </row>
    <row r="13" spans="1:5" s="532" customFormat="1" ht="32.25" customHeight="1" hidden="1">
      <c r="A13" s="538"/>
      <c r="B13" s="104" t="s">
        <v>669</v>
      </c>
      <c r="C13" s="546">
        <f aca="true" t="shared" si="0" ref="C13:C24">D13</f>
        <v>0</v>
      </c>
      <c r="D13" s="546"/>
      <c r="E13" s="545"/>
    </row>
    <row r="14" spans="1:5" s="532" customFormat="1" ht="21.75" customHeight="1" thickBot="1">
      <c r="A14" s="538"/>
      <c r="B14" s="540" t="s">
        <v>667</v>
      </c>
      <c r="C14" s="546">
        <f t="shared" si="0"/>
        <v>16500</v>
      </c>
      <c r="D14" s="546">
        <v>16500</v>
      </c>
      <c r="E14" s="545"/>
    </row>
    <row r="15" spans="1:5" s="532" customFormat="1" ht="15.75" hidden="1">
      <c r="A15" s="538"/>
      <c r="B15" s="540" t="s">
        <v>586</v>
      </c>
      <c r="C15" s="546">
        <f t="shared" si="0"/>
        <v>0</v>
      </c>
      <c r="D15" s="546"/>
      <c r="E15" s="545"/>
    </row>
    <row r="16" spans="1:5" s="532" customFormat="1" ht="15.75" hidden="1">
      <c r="A16" s="538"/>
      <c r="B16" s="540" t="s">
        <v>587</v>
      </c>
      <c r="C16" s="546">
        <f t="shared" si="0"/>
        <v>0</v>
      </c>
      <c r="D16" s="546"/>
      <c r="E16" s="545"/>
    </row>
    <row r="17" spans="1:5" s="532" customFormat="1" ht="15.75" hidden="1">
      <c r="A17" s="538"/>
      <c r="B17" s="540" t="s">
        <v>588</v>
      </c>
      <c r="C17" s="546">
        <f t="shared" si="0"/>
        <v>0</v>
      </c>
      <c r="D17" s="545"/>
      <c r="E17" s="546"/>
    </row>
    <row r="18" spans="1:5" s="532" customFormat="1" ht="15.75" hidden="1">
      <c r="A18" s="538"/>
      <c r="B18" s="540" t="s">
        <v>589</v>
      </c>
      <c r="C18" s="546">
        <f t="shared" si="0"/>
        <v>0</v>
      </c>
      <c r="D18" s="546"/>
      <c r="E18" s="545"/>
    </row>
    <row r="19" spans="1:5" s="532" customFormat="1" ht="15.75" hidden="1">
      <c r="A19" s="538"/>
      <c r="B19" s="540" t="s">
        <v>670</v>
      </c>
      <c r="C19" s="546">
        <f t="shared" si="0"/>
        <v>0</v>
      </c>
      <c r="D19" s="546"/>
      <c r="E19" s="545"/>
    </row>
    <row r="20" spans="1:5" s="532" customFormat="1" ht="15.75" hidden="1">
      <c r="A20" s="538"/>
      <c r="B20" s="540" t="s">
        <v>590</v>
      </c>
      <c r="C20" s="546">
        <f t="shared" si="0"/>
        <v>0</v>
      </c>
      <c r="D20" s="546"/>
      <c r="E20" s="545"/>
    </row>
    <row r="21" spans="1:5" s="532" customFormat="1" ht="15.75" hidden="1">
      <c r="A21" s="538"/>
      <c r="B21" s="540" t="s">
        <v>591</v>
      </c>
      <c r="C21" s="546">
        <f t="shared" si="0"/>
        <v>0</v>
      </c>
      <c r="D21" s="546"/>
      <c r="E21" s="545"/>
    </row>
    <row r="22" spans="1:5" s="532" customFormat="1" ht="15.75" hidden="1">
      <c r="A22" s="538"/>
      <c r="B22" s="541" t="s">
        <v>592</v>
      </c>
      <c r="C22" s="546">
        <f t="shared" si="0"/>
        <v>0</v>
      </c>
      <c r="D22" s="546"/>
      <c r="E22" s="545"/>
    </row>
    <row r="23" spans="1:5" s="532" customFormat="1" ht="15.75" hidden="1">
      <c r="A23" s="538"/>
      <c r="B23" s="540" t="s">
        <v>593</v>
      </c>
      <c r="C23" s="546">
        <f t="shared" si="0"/>
        <v>0</v>
      </c>
      <c r="D23" s="546"/>
      <c r="E23" s="545"/>
    </row>
    <row r="24" spans="1:5" s="532" customFormat="1" ht="15.75" hidden="1">
      <c r="A24" s="547"/>
      <c r="B24" s="548" t="s">
        <v>594</v>
      </c>
      <c r="C24" s="549">
        <f t="shared" si="0"/>
        <v>0</v>
      </c>
      <c r="D24" s="549"/>
      <c r="E24" s="550"/>
    </row>
    <row r="25" spans="1:5" s="532" customFormat="1" ht="24" customHeight="1" thickBot="1">
      <c r="A25" s="551"/>
      <c r="B25" s="552" t="s">
        <v>595</v>
      </c>
      <c r="C25" s="553">
        <f>C9</f>
        <v>19525</v>
      </c>
      <c r="D25" s="553">
        <f>D9</f>
        <v>19525</v>
      </c>
      <c r="E25" s="554">
        <f>E9</f>
        <v>0</v>
      </c>
    </row>
    <row r="26" spans="1:5" s="531" customFormat="1" ht="12.75">
      <c r="A26" s="533"/>
      <c r="B26" s="533"/>
      <c r="C26" s="533" t="s">
        <v>183</v>
      </c>
      <c r="D26" s="533"/>
      <c r="E26" s="533"/>
    </row>
    <row r="27" spans="1:5" s="531" customFormat="1" ht="39" customHeight="1">
      <c r="A27" s="533"/>
      <c r="B27" s="206" t="s">
        <v>448</v>
      </c>
      <c r="C27" s="533"/>
      <c r="D27" s="618" t="s">
        <v>449</v>
      </c>
      <c r="E27" s="618"/>
    </row>
    <row r="28" spans="1:5" ht="12.75">
      <c r="A28" s="139"/>
      <c r="B28" s="139"/>
      <c r="C28" s="139"/>
      <c r="D28" s="139"/>
      <c r="E28" s="139"/>
    </row>
  </sheetData>
  <sheetProtection/>
  <mergeCells count="6">
    <mergeCell ref="D27:E27"/>
    <mergeCell ref="A5:E5"/>
    <mergeCell ref="C1:E1"/>
    <mergeCell ref="C2:E2"/>
    <mergeCell ref="C3:E3"/>
    <mergeCell ref="C4:E4"/>
  </mergeCells>
  <printOptions/>
  <pageMargins left="0.984251968503937" right="0.5905511811023623" top="0.98425196850393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05"/>
  <sheetViews>
    <sheetView view="pageBreakPreview" zoomScale="90" zoomScaleSheetLayoutView="90" zoomScalePageLayoutView="0" workbookViewId="0" topLeftCell="A1">
      <selection activeCell="E22" sqref="E22"/>
    </sheetView>
  </sheetViews>
  <sheetFormatPr defaultColWidth="9.00390625" defaultRowHeight="12.75"/>
  <cols>
    <col min="1" max="1" width="15.125" style="0" customWidth="1"/>
    <col min="2" max="2" width="16.125" style="0" customWidth="1"/>
    <col min="3" max="3" width="13.25390625" style="0" customWidth="1"/>
    <col min="4" max="4" width="34.125" style="0" customWidth="1"/>
    <col min="5" max="5" width="49.125" style="0" customWidth="1"/>
    <col min="6" max="6" width="16.75390625" style="0" customWidth="1"/>
    <col min="7" max="7" width="10.25390625" style="0" customWidth="1"/>
    <col min="8" max="8" width="11.125" style="0" customWidth="1"/>
    <col min="9" max="9" width="9.75390625" style="0" customWidth="1"/>
    <col min="10" max="10" width="10.375" style="0" customWidth="1"/>
  </cols>
  <sheetData>
    <row r="1" spans="1:10" ht="16.5">
      <c r="A1" s="166"/>
      <c r="B1" s="166"/>
      <c r="C1" s="167"/>
      <c r="D1" s="167"/>
      <c r="E1" s="167"/>
      <c r="F1" s="167"/>
      <c r="G1" s="167"/>
      <c r="H1" s="646" t="s">
        <v>523</v>
      </c>
      <c r="I1" s="646"/>
      <c r="J1" s="168"/>
    </row>
    <row r="2" spans="1:13" ht="15" customHeight="1">
      <c r="A2" s="166"/>
      <c r="B2" s="166"/>
      <c r="C2" s="167"/>
      <c r="D2" s="167"/>
      <c r="E2" s="167"/>
      <c r="F2" s="167"/>
      <c r="G2" s="167"/>
      <c r="H2" s="277" t="s">
        <v>662</v>
      </c>
      <c r="I2" s="277"/>
      <c r="J2" s="277"/>
      <c r="K2" s="278"/>
      <c r="L2" s="278"/>
      <c r="M2" s="278"/>
    </row>
    <row r="3" spans="1:13" ht="15" customHeight="1">
      <c r="A3" s="621" t="s">
        <v>304</v>
      </c>
      <c r="B3" s="621"/>
      <c r="C3" s="167"/>
      <c r="D3" s="167"/>
      <c r="E3" s="167"/>
      <c r="F3" s="167"/>
      <c r="G3" s="167"/>
      <c r="H3" s="643" t="s">
        <v>653</v>
      </c>
      <c r="I3" s="643"/>
      <c r="J3" s="643"/>
      <c r="K3" s="643"/>
      <c r="L3" s="643"/>
      <c r="M3" s="643"/>
    </row>
    <row r="4" spans="1:13" ht="15" customHeight="1">
      <c r="A4" s="649" t="s">
        <v>100</v>
      </c>
      <c r="B4" s="649"/>
      <c r="C4" s="167"/>
      <c r="D4" s="167"/>
      <c r="E4" s="167"/>
      <c r="F4" s="167"/>
      <c r="G4" s="167"/>
      <c r="H4" s="644" t="s">
        <v>600</v>
      </c>
      <c r="I4" s="644"/>
      <c r="J4" s="644"/>
      <c r="K4" s="644"/>
      <c r="L4" s="644"/>
      <c r="M4" s="644"/>
    </row>
    <row r="5" spans="1:13" ht="9.75" customHeight="1">
      <c r="A5" s="649"/>
      <c r="B5" s="649"/>
      <c r="C5" s="167"/>
      <c r="D5" s="167"/>
      <c r="E5" s="167"/>
      <c r="F5" s="167"/>
      <c r="G5" s="167"/>
      <c r="H5" s="41"/>
      <c r="I5" s="276"/>
      <c r="J5" s="276"/>
      <c r="K5" s="276"/>
      <c r="L5" s="276"/>
      <c r="M5" s="276"/>
    </row>
    <row r="6" spans="1:10" ht="16.5" customHeight="1" hidden="1">
      <c r="A6" s="166"/>
      <c r="B6" s="166"/>
      <c r="C6" s="167"/>
      <c r="D6" s="167"/>
      <c r="E6" s="167"/>
      <c r="F6" s="167"/>
      <c r="G6" s="167"/>
      <c r="H6" s="647"/>
      <c r="I6" s="647"/>
      <c r="J6" s="647"/>
    </row>
    <row r="7" spans="1:10" ht="15.75" customHeight="1">
      <c r="A7" s="648" t="s">
        <v>639</v>
      </c>
      <c r="B7" s="648"/>
      <c r="C7" s="648"/>
      <c r="D7" s="648"/>
      <c r="E7" s="648"/>
      <c r="F7" s="648"/>
      <c r="G7" s="648"/>
      <c r="H7" s="648"/>
      <c r="I7" s="648"/>
      <c r="J7" s="648"/>
    </row>
    <row r="8" spans="1:10" ht="12" customHeight="1">
      <c r="A8" s="166"/>
      <c r="B8" s="166"/>
      <c r="C8" s="167"/>
      <c r="D8" s="167"/>
      <c r="E8" s="167"/>
      <c r="F8" s="167"/>
      <c r="G8" s="167"/>
      <c r="H8" s="167"/>
      <c r="I8" s="167"/>
      <c r="J8" s="169" t="s">
        <v>524</v>
      </c>
    </row>
    <row r="9" spans="1:10" ht="21.75" customHeight="1">
      <c r="A9" s="639" t="s">
        <v>525</v>
      </c>
      <c r="B9" s="639" t="s">
        <v>526</v>
      </c>
      <c r="C9" s="639" t="s">
        <v>551</v>
      </c>
      <c r="D9" s="641" t="s">
        <v>652</v>
      </c>
      <c r="E9" s="650" t="s">
        <v>527</v>
      </c>
      <c r="F9" s="652" t="s">
        <v>528</v>
      </c>
      <c r="G9" s="637" t="s">
        <v>99</v>
      </c>
      <c r="H9" s="637" t="s">
        <v>89</v>
      </c>
      <c r="I9" s="645" t="s">
        <v>90</v>
      </c>
      <c r="J9" s="645"/>
    </row>
    <row r="10" spans="1:10" ht="68.25" customHeight="1">
      <c r="A10" s="640"/>
      <c r="B10" s="640"/>
      <c r="C10" s="640"/>
      <c r="D10" s="642"/>
      <c r="E10" s="651"/>
      <c r="F10" s="653"/>
      <c r="G10" s="638"/>
      <c r="H10" s="638"/>
      <c r="I10" s="170" t="s">
        <v>547</v>
      </c>
      <c r="J10" s="567" t="s">
        <v>541</v>
      </c>
    </row>
    <row r="11" spans="1:10" ht="12.75">
      <c r="A11" s="171">
        <v>1</v>
      </c>
      <c r="B11" s="171">
        <v>2</v>
      </c>
      <c r="C11" s="172">
        <v>3</v>
      </c>
      <c r="D11" s="173">
        <v>4</v>
      </c>
      <c r="E11" s="173">
        <v>5</v>
      </c>
      <c r="F11" s="173">
        <v>6</v>
      </c>
      <c r="G11" s="173">
        <v>7</v>
      </c>
      <c r="H11" s="173">
        <v>8</v>
      </c>
      <c r="I11" s="173">
        <v>9</v>
      </c>
      <c r="J11" s="173">
        <v>10</v>
      </c>
    </row>
    <row r="12" spans="1:10" s="285" customFormat="1" ht="16.5" customHeight="1">
      <c r="A12" s="279" t="s">
        <v>456</v>
      </c>
      <c r="B12" s="381"/>
      <c r="C12" s="280"/>
      <c r="D12" s="390" t="s">
        <v>455</v>
      </c>
      <c r="E12" s="281"/>
      <c r="F12" s="282"/>
      <c r="G12" s="283">
        <f>H12+I12</f>
        <v>1065000</v>
      </c>
      <c r="H12" s="283">
        <f>H13</f>
        <v>1065000</v>
      </c>
      <c r="I12" s="283">
        <f>I13</f>
        <v>0</v>
      </c>
      <c r="J12" s="283">
        <f>J13</f>
        <v>0</v>
      </c>
    </row>
    <row r="13" spans="1:10" s="285" customFormat="1" ht="15.75" customHeight="1">
      <c r="A13" s="279" t="s">
        <v>305</v>
      </c>
      <c r="B13" s="381"/>
      <c r="C13" s="280"/>
      <c r="D13" s="390" t="s">
        <v>455</v>
      </c>
      <c r="E13" s="281"/>
      <c r="F13" s="282"/>
      <c r="G13" s="283">
        <f aca="true" t="shared" si="0" ref="G13:G63">H13+I13</f>
        <v>1065000</v>
      </c>
      <c r="H13" s="283">
        <f>H15+H16+H18</f>
        <v>1065000</v>
      </c>
      <c r="I13" s="283">
        <f>I15+I16+I18</f>
        <v>0</v>
      </c>
      <c r="J13" s="283">
        <f>J15+J16+J18</f>
        <v>0</v>
      </c>
    </row>
    <row r="14" spans="1:10" s="285" customFormat="1" ht="14.25" customHeight="1">
      <c r="A14" s="279"/>
      <c r="B14" s="279" t="s">
        <v>101</v>
      </c>
      <c r="C14" s="280"/>
      <c r="D14" s="568" t="s">
        <v>128</v>
      </c>
      <c r="E14" s="389"/>
      <c r="F14" s="389"/>
      <c r="G14" s="283">
        <f>G16</f>
        <v>600000</v>
      </c>
      <c r="H14" s="283">
        <f>H16</f>
        <v>600000</v>
      </c>
      <c r="I14" s="283">
        <f>I16</f>
        <v>0</v>
      </c>
      <c r="J14" s="283">
        <f>J16</f>
        <v>0</v>
      </c>
    </row>
    <row r="15" spans="1:10" s="289" customFormat="1" ht="0.75" customHeight="1" hidden="1">
      <c r="A15" s="286" t="s">
        <v>195</v>
      </c>
      <c r="B15" s="286" t="s">
        <v>196</v>
      </c>
      <c r="C15" s="287" t="s">
        <v>462</v>
      </c>
      <c r="D15" s="391" t="s">
        <v>359</v>
      </c>
      <c r="E15" s="388" t="s">
        <v>651</v>
      </c>
      <c r="F15" s="388" t="s">
        <v>406</v>
      </c>
      <c r="G15" s="288">
        <f t="shared" si="0"/>
        <v>0</v>
      </c>
      <c r="H15" s="288"/>
      <c r="I15" s="288"/>
      <c r="J15" s="288"/>
    </row>
    <row r="16" spans="1:10" s="289" customFormat="1" ht="44.25" customHeight="1">
      <c r="A16" s="290" t="s">
        <v>372</v>
      </c>
      <c r="B16" s="290" t="s">
        <v>465</v>
      </c>
      <c r="C16" s="290" t="s">
        <v>468</v>
      </c>
      <c r="D16" s="201" t="s">
        <v>613</v>
      </c>
      <c r="E16" s="316" t="s">
        <v>658</v>
      </c>
      <c r="F16" s="316" t="s">
        <v>407</v>
      </c>
      <c r="G16" s="288">
        <f t="shared" si="0"/>
        <v>600000</v>
      </c>
      <c r="H16" s="288">
        <v>600000</v>
      </c>
      <c r="I16" s="288"/>
      <c r="J16" s="288"/>
    </row>
    <row r="17" spans="1:10" s="284" customFormat="1" ht="24" customHeight="1">
      <c r="A17" s="291"/>
      <c r="B17" s="292" t="s">
        <v>105</v>
      </c>
      <c r="C17" s="293"/>
      <c r="D17" s="569" t="s">
        <v>129</v>
      </c>
      <c r="E17" s="513"/>
      <c r="F17" s="281"/>
      <c r="G17" s="283">
        <f>G18</f>
        <v>465000</v>
      </c>
      <c r="H17" s="283">
        <f>H18</f>
        <v>465000</v>
      </c>
      <c r="I17" s="283">
        <f>I18</f>
        <v>0</v>
      </c>
      <c r="J17" s="283">
        <f>J18</f>
        <v>0</v>
      </c>
    </row>
    <row r="18" spans="1:10" s="289" customFormat="1" ht="41.25" customHeight="1">
      <c r="A18" s="286" t="s">
        <v>198</v>
      </c>
      <c r="B18" s="286" t="s">
        <v>434</v>
      </c>
      <c r="C18" s="287" t="s">
        <v>463</v>
      </c>
      <c r="D18" s="392" t="s">
        <v>197</v>
      </c>
      <c r="E18" s="316" t="s">
        <v>658</v>
      </c>
      <c r="F18" s="316" t="s">
        <v>407</v>
      </c>
      <c r="G18" s="288">
        <f t="shared" si="0"/>
        <v>465000</v>
      </c>
      <c r="H18" s="288">
        <v>465000</v>
      </c>
      <c r="I18" s="288"/>
      <c r="J18" s="288"/>
    </row>
    <row r="19" spans="1:10" s="284" customFormat="1" ht="28.5" customHeight="1">
      <c r="A19" s="279" t="s">
        <v>618</v>
      </c>
      <c r="B19" s="294"/>
      <c r="C19" s="295"/>
      <c r="D19" s="393" t="s">
        <v>649</v>
      </c>
      <c r="E19" s="382"/>
      <c r="F19" s="382"/>
      <c r="G19" s="283">
        <f>H19+I19</f>
        <v>4205053</v>
      </c>
      <c r="H19" s="283">
        <f>SUM(H22:H33)</f>
        <v>3406603</v>
      </c>
      <c r="I19" s="283">
        <f>I20</f>
        <v>798450</v>
      </c>
      <c r="J19" s="283">
        <f>J20</f>
        <v>798450</v>
      </c>
    </row>
    <row r="20" spans="1:10" s="284" customFormat="1" ht="28.5" customHeight="1">
      <c r="A20" s="279" t="s">
        <v>619</v>
      </c>
      <c r="B20" s="294"/>
      <c r="C20" s="295"/>
      <c r="D20" s="393" t="s">
        <v>649</v>
      </c>
      <c r="E20" s="382"/>
      <c r="F20" s="382"/>
      <c r="G20" s="283">
        <f t="shared" si="0"/>
        <v>4205053</v>
      </c>
      <c r="H20" s="283">
        <f>H22+H29+H32+H30+H34</f>
        <v>3406603</v>
      </c>
      <c r="I20" s="283">
        <f>J20</f>
        <v>798450</v>
      </c>
      <c r="J20" s="283">
        <f>J34+J29</f>
        <v>798450</v>
      </c>
    </row>
    <row r="21" spans="1:10" s="285" customFormat="1" ht="12.75" customHeight="1">
      <c r="A21" s="279"/>
      <c r="B21" s="279" t="s">
        <v>101</v>
      </c>
      <c r="C21" s="280"/>
      <c r="D21" s="568" t="s">
        <v>128</v>
      </c>
      <c r="E21" s="389"/>
      <c r="F21" s="389"/>
      <c r="G21" s="283">
        <f>G23</f>
        <v>0</v>
      </c>
      <c r="H21" s="283">
        <f>H23</f>
        <v>0</v>
      </c>
      <c r="I21" s="283">
        <f>I23</f>
        <v>0</v>
      </c>
      <c r="J21" s="283">
        <f>J23</f>
        <v>0</v>
      </c>
    </row>
    <row r="22" spans="1:10" s="289" customFormat="1" ht="61.5" customHeight="1">
      <c r="A22" s="286" t="s">
        <v>620</v>
      </c>
      <c r="B22" s="286" t="s">
        <v>465</v>
      </c>
      <c r="C22" s="287" t="s">
        <v>468</v>
      </c>
      <c r="D22" s="391" t="s">
        <v>613</v>
      </c>
      <c r="E22" s="347" t="s">
        <v>602</v>
      </c>
      <c r="F22" s="372" t="s">
        <v>603</v>
      </c>
      <c r="G22" s="288">
        <f t="shared" si="0"/>
        <v>70000</v>
      </c>
      <c r="H22" s="288">
        <v>70000</v>
      </c>
      <c r="I22" s="288"/>
      <c r="J22" s="288"/>
    </row>
    <row r="23" spans="1:10" s="289" customFormat="1" ht="60" hidden="1">
      <c r="A23" s="286" t="s">
        <v>361</v>
      </c>
      <c r="B23" s="286" t="s">
        <v>459</v>
      </c>
      <c r="C23" s="287" t="s">
        <v>460</v>
      </c>
      <c r="D23" s="394" t="s">
        <v>461</v>
      </c>
      <c r="E23" s="383" t="s">
        <v>461</v>
      </c>
      <c r="F23" s="634" t="s">
        <v>686</v>
      </c>
      <c r="G23" s="288">
        <f t="shared" si="0"/>
        <v>0</v>
      </c>
      <c r="H23" s="288"/>
      <c r="I23" s="296"/>
      <c r="J23" s="288"/>
    </row>
    <row r="24" spans="1:10" s="289" customFormat="1" ht="60.75" customHeight="1" hidden="1">
      <c r="A24" s="286" t="s">
        <v>362</v>
      </c>
      <c r="B24" s="286" t="s">
        <v>727</v>
      </c>
      <c r="C24" s="287" t="s">
        <v>53</v>
      </c>
      <c r="D24" s="395" t="s">
        <v>687</v>
      </c>
      <c r="E24" s="383" t="s">
        <v>688</v>
      </c>
      <c r="F24" s="635"/>
      <c r="G24" s="288">
        <f t="shared" si="0"/>
        <v>0</v>
      </c>
      <c r="H24" s="288"/>
      <c r="I24" s="288"/>
      <c r="J24" s="288"/>
    </row>
    <row r="25" spans="1:10" s="289" customFormat="1" ht="75" hidden="1">
      <c r="A25" s="286" t="s">
        <v>362</v>
      </c>
      <c r="B25" s="286" t="s">
        <v>727</v>
      </c>
      <c r="C25" s="287" t="s">
        <v>53</v>
      </c>
      <c r="D25" s="317" t="s">
        <v>689</v>
      </c>
      <c r="E25" s="372" t="s">
        <v>690</v>
      </c>
      <c r="F25" s="372"/>
      <c r="G25" s="288">
        <f t="shared" si="0"/>
        <v>0</v>
      </c>
      <c r="H25" s="288"/>
      <c r="I25" s="288"/>
      <c r="J25" s="288"/>
    </row>
    <row r="26" spans="1:10" s="289" customFormat="1" ht="57" hidden="1">
      <c r="A26" s="286" t="s">
        <v>621</v>
      </c>
      <c r="B26" s="286"/>
      <c r="C26" s="287"/>
      <c r="D26" s="396" t="s">
        <v>691</v>
      </c>
      <c r="E26" s="384"/>
      <c r="F26" s="384"/>
      <c r="G26" s="297">
        <f t="shared" si="0"/>
        <v>0</v>
      </c>
      <c r="H26" s="297">
        <f>H27</f>
        <v>0</v>
      </c>
      <c r="I26" s="297">
        <f>I27</f>
        <v>0</v>
      </c>
      <c r="J26" s="297"/>
    </row>
    <row r="27" spans="1:10" s="289" customFormat="1" ht="57" hidden="1">
      <c r="A27" s="286" t="s">
        <v>622</v>
      </c>
      <c r="B27" s="286"/>
      <c r="C27" s="287"/>
      <c r="D27" s="396" t="s">
        <v>691</v>
      </c>
      <c r="E27" s="384"/>
      <c r="F27" s="384"/>
      <c r="G27" s="297">
        <f t="shared" si="0"/>
        <v>0</v>
      </c>
      <c r="H27" s="297">
        <f>H28</f>
        <v>0</v>
      </c>
      <c r="I27" s="297">
        <f>I28</f>
        <v>0</v>
      </c>
      <c r="J27" s="297"/>
    </row>
    <row r="28" spans="1:10" s="289" customFormat="1" ht="30" hidden="1">
      <c r="A28" s="286" t="s">
        <v>388</v>
      </c>
      <c r="B28" s="286" t="s">
        <v>368</v>
      </c>
      <c r="C28" s="287" t="s">
        <v>632</v>
      </c>
      <c r="D28" s="397" t="s">
        <v>0</v>
      </c>
      <c r="E28" s="385" t="s">
        <v>323</v>
      </c>
      <c r="F28" s="372" t="s">
        <v>686</v>
      </c>
      <c r="G28" s="288">
        <f t="shared" si="0"/>
        <v>0</v>
      </c>
      <c r="H28" s="288"/>
      <c r="I28" s="288"/>
      <c r="J28" s="288"/>
    </row>
    <row r="29" spans="1:10" s="289" customFormat="1" ht="76.5" customHeight="1" hidden="1">
      <c r="A29" s="286" t="s">
        <v>361</v>
      </c>
      <c r="B29" s="286" t="s">
        <v>459</v>
      </c>
      <c r="C29" s="287" t="s">
        <v>460</v>
      </c>
      <c r="D29" s="391" t="s">
        <v>461</v>
      </c>
      <c r="E29" s="372" t="s">
        <v>324</v>
      </c>
      <c r="F29" s="372" t="s">
        <v>325</v>
      </c>
      <c r="G29" s="288">
        <f t="shared" si="0"/>
        <v>0</v>
      </c>
      <c r="H29" s="288"/>
      <c r="I29" s="288"/>
      <c r="J29" s="288"/>
    </row>
    <row r="30" spans="1:10" s="289" customFormat="1" ht="162" customHeight="1" hidden="1">
      <c r="A30" s="286" t="s">
        <v>362</v>
      </c>
      <c r="B30" s="286" t="s">
        <v>727</v>
      </c>
      <c r="C30" s="287" t="s">
        <v>53</v>
      </c>
      <c r="D30" s="391" t="s">
        <v>687</v>
      </c>
      <c r="E30" s="372" t="s">
        <v>326</v>
      </c>
      <c r="F30" s="372" t="s">
        <v>327</v>
      </c>
      <c r="G30" s="288">
        <f t="shared" si="0"/>
        <v>0</v>
      </c>
      <c r="H30" s="288"/>
      <c r="I30" s="288"/>
      <c r="J30" s="288"/>
    </row>
    <row r="31" spans="1:10" s="289" customFormat="1" ht="78.75" customHeight="1" hidden="1">
      <c r="A31" s="298" t="s">
        <v>458</v>
      </c>
      <c r="B31" s="298" t="s">
        <v>459</v>
      </c>
      <c r="C31" s="299" t="s">
        <v>460</v>
      </c>
      <c r="D31" s="391" t="s">
        <v>461</v>
      </c>
      <c r="E31" s="386" t="s">
        <v>324</v>
      </c>
      <c r="F31" s="386" t="s">
        <v>328</v>
      </c>
      <c r="G31" s="296">
        <f t="shared" si="0"/>
        <v>0</v>
      </c>
      <c r="H31" s="296"/>
      <c r="I31" s="296"/>
      <c r="J31" s="296"/>
    </row>
    <row r="32" spans="1:10" s="289" customFormat="1" ht="45" hidden="1">
      <c r="A32" s="298" t="s">
        <v>362</v>
      </c>
      <c r="B32" s="298" t="s">
        <v>727</v>
      </c>
      <c r="C32" s="299" t="s">
        <v>53</v>
      </c>
      <c r="D32" s="391" t="s">
        <v>687</v>
      </c>
      <c r="E32" s="386" t="s">
        <v>329</v>
      </c>
      <c r="F32" s="386" t="s">
        <v>330</v>
      </c>
      <c r="G32" s="296">
        <f t="shared" si="0"/>
        <v>0</v>
      </c>
      <c r="H32" s="296"/>
      <c r="I32" s="296"/>
      <c r="J32" s="296"/>
    </row>
    <row r="33" spans="1:10" s="284" customFormat="1" ht="12.75" customHeight="1">
      <c r="A33" s="294"/>
      <c r="B33" s="279" t="s">
        <v>103</v>
      </c>
      <c r="C33" s="300"/>
      <c r="D33" s="570" t="s">
        <v>130</v>
      </c>
      <c r="E33" s="387"/>
      <c r="F33" s="387"/>
      <c r="G33" s="283">
        <f>G34</f>
        <v>4135053</v>
      </c>
      <c r="H33" s="283">
        <f>H34</f>
        <v>3336603</v>
      </c>
      <c r="I33" s="283">
        <f>I34</f>
        <v>798450</v>
      </c>
      <c r="J33" s="283">
        <f>J34</f>
        <v>798450</v>
      </c>
    </row>
    <row r="34" spans="1:10" s="289" customFormat="1" ht="43.5" customHeight="1">
      <c r="A34" s="298" t="s">
        <v>581</v>
      </c>
      <c r="B34" s="298" t="s">
        <v>582</v>
      </c>
      <c r="C34" s="299" t="s">
        <v>392</v>
      </c>
      <c r="D34" s="391" t="s">
        <v>583</v>
      </c>
      <c r="E34" s="386" t="s">
        <v>648</v>
      </c>
      <c r="F34" s="386" t="s">
        <v>647</v>
      </c>
      <c r="G34" s="288">
        <f t="shared" si="0"/>
        <v>4135053</v>
      </c>
      <c r="H34" s="296">
        <v>3336603</v>
      </c>
      <c r="I34" s="296">
        <v>798450</v>
      </c>
      <c r="J34" s="296">
        <v>798450</v>
      </c>
    </row>
    <row r="35" spans="1:10" s="289" customFormat="1" ht="67.5" customHeight="1" hidden="1">
      <c r="A35" s="301" t="s">
        <v>621</v>
      </c>
      <c r="B35" s="301"/>
      <c r="C35" s="302"/>
      <c r="D35" s="303" t="s">
        <v>691</v>
      </c>
      <c r="E35" s="514"/>
      <c r="F35" s="304"/>
      <c r="G35" s="305">
        <f>H35</f>
        <v>0</v>
      </c>
      <c r="H35" s="305">
        <f>H36</f>
        <v>0</v>
      </c>
      <c r="I35" s="305"/>
      <c r="J35" s="305"/>
    </row>
    <row r="36" spans="1:10" s="289" customFormat="1" ht="76.5" customHeight="1" hidden="1">
      <c r="A36" s="301" t="s">
        <v>622</v>
      </c>
      <c r="B36" s="301"/>
      <c r="C36" s="302"/>
      <c r="D36" s="303" t="s">
        <v>691</v>
      </c>
      <c r="E36" s="514" t="s">
        <v>183</v>
      </c>
      <c r="F36" s="304"/>
      <c r="G36" s="305">
        <f>H36</f>
        <v>0</v>
      </c>
      <c r="H36" s="305">
        <f>H37</f>
        <v>0</v>
      </c>
      <c r="I36" s="305"/>
      <c r="J36" s="305"/>
    </row>
    <row r="37" spans="1:10" s="289" customFormat="1" ht="83.25" customHeight="1" hidden="1">
      <c r="A37" s="298" t="s">
        <v>388</v>
      </c>
      <c r="B37" s="298" t="s">
        <v>368</v>
      </c>
      <c r="C37" s="299" t="s">
        <v>632</v>
      </c>
      <c r="D37" s="174" t="s">
        <v>0</v>
      </c>
      <c r="E37" s="515" t="s">
        <v>323</v>
      </c>
      <c r="F37" s="306" t="s">
        <v>331</v>
      </c>
      <c r="G37" s="296">
        <f t="shared" si="0"/>
        <v>0</v>
      </c>
      <c r="H37" s="288"/>
      <c r="I37" s="296"/>
      <c r="J37" s="296"/>
    </row>
    <row r="38" spans="1:10" s="289" customFormat="1" ht="65.25" customHeight="1" hidden="1">
      <c r="A38" s="307" t="s">
        <v>214</v>
      </c>
      <c r="B38" s="308"/>
      <c r="C38" s="309"/>
      <c r="D38" s="310" t="s">
        <v>332</v>
      </c>
      <c r="E38" s="182" t="s">
        <v>183</v>
      </c>
      <c r="F38" s="183"/>
      <c r="G38" s="297">
        <f t="shared" si="0"/>
        <v>0</v>
      </c>
      <c r="H38" s="297">
        <f>H39</f>
        <v>0</v>
      </c>
      <c r="I38" s="311">
        <f>I39</f>
        <v>0</v>
      </c>
      <c r="J38" s="297"/>
    </row>
    <row r="39" spans="1:10" s="289" customFormat="1" ht="76.5" customHeight="1" hidden="1">
      <c r="A39" s="307" t="s">
        <v>215</v>
      </c>
      <c r="B39" s="308"/>
      <c r="C39" s="312"/>
      <c r="D39" s="310" t="s">
        <v>332</v>
      </c>
      <c r="E39" s="182"/>
      <c r="F39" s="183"/>
      <c r="G39" s="297">
        <f t="shared" si="0"/>
        <v>0</v>
      </c>
      <c r="H39" s="297">
        <f>H42+H43+H44+H46+H51+H52+H53+H54+H55+H56+H57+H58+H40+H41</f>
        <v>0</v>
      </c>
      <c r="I39" s="311">
        <f>I50</f>
        <v>0</v>
      </c>
      <c r="J39" s="297"/>
    </row>
    <row r="40" spans="1:10" s="289" customFormat="1" ht="81" customHeight="1" hidden="1">
      <c r="A40" s="313" t="s">
        <v>376</v>
      </c>
      <c r="B40" s="313" t="s">
        <v>333</v>
      </c>
      <c r="C40" s="314">
        <v>1060</v>
      </c>
      <c r="D40" s="315" t="s">
        <v>377</v>
      </c>
      <c r="E40" s="634" t="s">
        <v>334</v>
      </c>
      <c r="F40" s="183" t="s">
        <v>335</v>
      </c>
      <c r="G40" s="288">
        <f>H40</f>
        <v>0</v>
      </c>
      <c r="H40" s="288"/>
      <c r="I40" s="311"/>
      <c r="J40" s="297"/>
    </row>
    <row r="41" spans="1:10" s="289" customFormat="1" ht="70.5" customHeight="1" hidden="1">
      <c r="A41" s="313" t="s">
        <v>336</v>
      </c>
      <c r="B41" s="313" t="s">
        <v>699</v>
      </c>
      <c r="C41" s="314">
        <v>1090</v>
      </c>
      <c r="D41" s="317" t="s">
        <v>700</v>
      </c>
      <c r="E41" s="635"/>
      <c r="F41" s="183" t="s">
        <v>337</v>
      </c>
      <c r="G41" s="288">
        <f t="shared" si="0"/>
        <v>0</v>
      </c>
      <c r="H41" s="288"/>
      <c r="I41" s="297"/>
      <c r="J41" s="297">
        <f>J42+J43</f>
        <v>0</v>
      </c>
    </row>
    <row r="42" spans="1:10" s="289" customFormat="1" ht="15" hidden="1">
      <c r="A42" s="622" t="s">
        <v>698</v>
      </c>
      <c r="B42" s="624">
        <v>3242</v>
      </c>
      <c r="C42" s="627" t="s">
        <v>463</v>
      </c>
      <c r="D42" s="629" t="s">
        <v>197</v>
      </c>
      <c r="E42" s="634" t="s">
        <v>338</v>
      </c>
      <c r="F42" s="634" t="s">
        <v>339</v>
      </c>
      <c r="G42" s="288">
        <f t="shared" si="0"/>
        <v>0</v>
      </c>
      <c r="H42" s="288"/>
      <c r="I42" s="288"/>
      <c r="J42" s="288"/>
    </row>
    <row r="43" spans="1:10" s="289" customFormat="1" ht="90.75" customHeight="1" hidden="1">
      <c r="A43" s="623"/>
      <c r="B43" s="625"/>
      <c r="C43" s="628"/>
      <c r="D43" s="630"/>
      <c r="E43" s="635"/>
      <c r="F43" s="635"/>
      <c r="G43" s="288">
        <f t="shared" si="0"/>
        <v>0</v>
      </c>
      <c r="H43" s="288"/>
      <c r="I43" s="288"/>
      <c r="J43" s="288"/>
    </row>
    <row r="44" spans="1:10" s="289" customFormat="1" ht="124.5" customHeight="1" hidden="1">
      <c r="A44" s="286" t="s">
        <v>365</v>
      </c>
      <c r="B44" s="318">
        <v>3180</v>
      </c>
      <c r="C44" s="319">
        <v>1060</v>
      </c>
      <c r="D44" s="320" t="s">
        <v>398</v>
      </c>
      <c r="E44" s="372" t="s">
        <v>340</v>
      </c>
      <c r="F44" s="175" t="s">
        <v>341</v>
      </c>
      <c r="G44" s="288">
        <f t="shared" si="0"/>
        <v>0</v>
      </c>
      <c r="H44" s="288"/>
      <c r="I44" s="288"/>
      <c r="J44" s="288"/>
    </row>
    <row r="45" spans="1:10" s="289" customFormat="1" ht="30" hidden="1">
      <c r="A45" s="286" t="s">
        <v>342</v>
      </c>
      <c r="B45" s="318">
        <v>3190</v>
      </c>
      <c r="C45" s="319"/>
      <c r="D45" s="320" t="s">
        <v>343</v>
      </c>
      <c r="E45" s="372"/>
      <c r="F45" s="175"/>
      <c r="G45" s="288">
        <f t="shared" si="0"/>
        <v>0</v>
      </c>
      <c r="H45" s="288">
        <f>H46</f>
        <v>0</v>
      </c>
      <c r="I45" s="288"/>
      <c r="J45" s="288">
        <f>J46</f>
        <v>0</v>
      </c>
    </row>
    <row r="46" spans="1:10" s="289" customFormat="1" ht="96.75" customHeight="1" hidden="1">
      <c r="A46" s="298" t="s">
        <v>478</v>
      </c>
      <c r="B46" s="321">
        <v>3192</v>
      </c>
      <c r="C46" s="322">
        <v>1030</v>
      </c>
      <c r="D46" s="323" t="s">
        <v>82</v>
      </c>
      <c r="E46" s="391" t="s">
        <v>344</v>
      </c>
      <c r="F46" s="174" t="s">
        <v>345</v>
      </c>
      <c r="G46" s="296">
        <f t="shared" si="0"/>
        <v>0</v>
      </c>
      <c r="H46" s="296"/>
      <c r="I46" s="296"/>
      <c r="J46" s="296"/>
    </row>
    <row r="47" spans="1:10" s="289" customFormat="1" ht="35.25" customHeight="1" hidden="1">
      <c r="A47" s="308"/>
      <c r="B47" s="324"/>
      <c r="C47" s="319" t="s">
        <v>346</v>
      </c>
      <c r="D47" s="325" t="s">
        <v>347</v>
      </c>
      <c r="E47" s="372"/>
      <c r="F47" s="175"/>
      <c r="G47" s="288">
        <f t="shared" si="0"/>
        <v>0</v>
      </c>
      <c r="H47" s="288"/>
      <c r="I47" s="288"/>
      <c r="J47" s="288"/>
    </row>
    <row r="48" spans="1:10" s="289" customFormat="1" ht="300" hidden="1">
      <c r="A48" s="308"/>
      <c r="B48" s="324"/>
      <c r="C48" s="326" t="s">
        <v>348</v>
      </c>
      <c r="D48" s="327" t="s">
        <v>349</v>
      </c>
      <c r="E48" s="634" t="s">
        <v>350</v>
      </c>
      <c r="F48" s="328"/>
      <c r="G48" s="288">
        <f t="shared" si="0"/>
        <v>0</v>
      </c>
      <c r="H48" s="288"/>
      <c r="I48" s="288"/>
      <c r="J48" s="288"/>
    </row>
    <row r="49" spans="1:10" s="289" customFormat="1" ht="123" customHeight="1" hidden="1">
      <c r="A49" s="308"/>
      <c r="B49" s="324"/>
      <c r="C49" s="326" t="s">
        <v>351</v>
      </c>
      <c r="D49" s="327" t="s">
        <v>352</v>
      </c>
      <c r="E49" s="636"/>
      <c r="F49" s="329"/>
      <c r="G49" s="288">
        <f t="shared" si="0"/>
        <v>0</v>
      </c>
      <c r="H49" s="288"/>
      <c r="I49" s="288"/>
      <c r="J49" s="288"/>
    </row>
    <row r="50" spans="1:10" s="289" customFormat="1" ht="110.25" customHeight="1" hidden="1">
      <c r="A50" s="286" t="s">
        <v>353</v>
      </c>
      <c r="B50" s="318">
        <v>3030</v>
      </c>
      <c r="C50" s="326"/>
      <c r="D50" s="330" t="s">
        <v>354</v>
      </c>
      <c r="E50" s="636"/>
      <c r="F50" s="329"/>
      <c r="G50" s="288">
        <f t="shared" si="0"/>
        <v>0</v>
      </c>
      <c r="H50" s="288"/>
      <c r="I50" s="288"/>
      <c r="J50" s="288"/>
    </row>
    <row r="51" spans="1:10" s="289" customFormat="1" ht="68.25" customHeight="1" hidden="1">
      <c r="A51" s="286" t="s">
        <v>378</v>
      </c>
      <c r="B51" s="318">
        <v>3031</v>
      </c>
      <c r="C51" s="326">
        <v>1030</v>
      </c>
      <c r="D51" s="320" t="s">
        <v>379</v>
      </c>
      <c r="E51" s="636"/>
      <c r="F51" s="636" t="s">
        <v>355</v>
      </c>
      <c r="G51" s="288">
        <f t="shared" si="0"/>
        <v>0</v>
      </c>
      <c r="H51" s="288"/>
      <c r="I51" s="288"/>
      <c r="J51" s="288"/>
    </row>
    <row r="52" spans="1:10" s="289" customFormat="1" ht="47.25" customHeight="1" hidden="1">
      <c r="A52" s="286" t="s">
        <v>380</v>
      </c>
      <c r="B52" s="318">
        <v>3032</v>
      </c>
      <c r="C52" s="326">
        <v>1070</v>
      </c>
      <c r="D52" s="320" t="s">
        <v>381</v>
      </c>
      <c r="E52" s="636"/>
      <c r="F52" s="636"/>
      <c r="G52" s="288">
        <f t="shared" si="0"/>
        <v>0</v>
      </c>
      <c r="H52" s="288"/>
      <c r="I52" s="288"/>
      <c r="J52" s="288"/>
    </row>
    <row r="53" spans="1:10" s="289" customFormat="1" ht="104.25" customHeight="1" hidden="1">
      <c r="A53" s="286" t="s">
        <v>382</v>
      </c>
      <c r="B53" s="318">
        <v>3033</v>
      </c>
      <c r="C53" s="331" t="s">
        <v>471</v>
      </c>
      <c r="D53" s="332" t="s">
        <v>383</v>
      </c>
      <c r="E53" s="636"/>
      <c r="F53" s="636"/>
      <c r="G53" s="288">
        <f t="shared" si="0"/>
        <v>0</v>
      </c>
      <c r="H53" s="296"/>
      <c r="I53" s="288"/>
      <c r="J53" s="288"/>
    </row>
    <row r="54" spans="1:10" s="289" customFormat="1" ht="52.5" customHeight="1" hidden="1">
      <c r="A54" s="286" t="s">
        <v>118</v>
      </c>
      <c r="B54" s="318">
        <v>3035</v>
      </c>
      <c r="C54" s="331" t="s">
        <v>471</v>
      </c>
      <c r="D54" s="333" t="s">
        <v>629</v>
      </c>
      <c r="E54" s="635"/>
      <c r="F54" s="635"/>
      <c r="G54" s="288">
        <f t="shared" si="0"/>
        <v>0</v>
      </c>
      <c r="H54" s="296"/>
      <c r="I54" s="288"/>
      <c r="J54" s="288"/>
    </row>
    <row r="55" spans="1:10" s="289" customFormat="1" ht="77.25" customHeight="1" hidden="1">
      <c r="A55" s="334" t="s">
        <v>431</v>
      </c>
      <c r="B55" s="335">
        <v>3122</v>
      </c>
      <c r="C55" s="336" t="s">
        <v>469</v>
      </c>
      <c r="D55" s="337" t="s">
        <v>373</v>
      </c>
      <c r="E55" s="631" t="s">
        <v>577</v>
      </c>
      <c r="F55" s="631" t="s">
        <v>578</v>
      </c>
      <c r="G55" s="338">
        <f t="shared" si="0"/>
        <v>0</v>
      </c>
      <c r="H55" s="338"/>
      <c r="I55" s="338"/>
      <c r="J55" s="338"/>
    </row>
    <row r="56" spans="1:10" s="289" customFormat="1" ht="43.5" customHeight="1" hidden="1">
      <c r="A56" s="334" t="s">
        <v>432</v>
      </c>
      <c r="B56" s="335">
        <v>3123</v>
      </c>
      <c r="C56" s="336" t="s">
        <v>469</v>
      </c>
      <c r="D56" s="337" t="s">
        <v>64</v>
      </c>
      <c r="E56" s="632"/>
      <c r="F56" s="632"/>
      <c r="G56" s="338">
        <f t="shared" si="0"/>
        <v>0</v>
      </c>
      <c r="H56" s="338"/>
      <c r="I56" s="338"/>
      <c r="J56" s="338"/>
    </row>
    <row r="57" spans="1:10" s="289" customFormat="1" ht="99.75" customHeight="1" hidden="1">
      <c r="A57" s="286" t="s">
        <v>206</v>
      </c>
      <c r="B57" s="318">
        <v>3131</v>
      </c>
      <c r="C57" s="339" t="s">
        <v>469</v>
      </c>
      <c r="D57" s="174" t="s">
        <v>394</v>
      </c>
      <c r="E57" s="632"/>
      <c r="F57" s="633"/>
      <c r="G57" s="288">
        <f t="shared" si="0"/>
        <v>0</v>
      </c>
      <c r="H57" s="296"/>
      <c r="I57" s="288"/>
      <c r="J57" s="288"/>
    </row>
    <row r="58" spans="1:10" s="289" customFormat="1" ht="114.75" customHeight="1" hidden="1">
      <c r="A58" s="318">
        <v>819770</v>
      </c>
      <c r="B58" s="318">
        <v>9770</v>
      </c>
      <c r="C58" s="339" t="s">
        <v>465</v>
      </c>
      <c r="D58" s="176" t="s">
        <v>616</v>
      </c>
      <c r="E58" s="372" t="s">
        <v>579</v>
      </c>
      <c r="F58" s="175" t="s">
        <v>345</v>
      </c>
      <c r="G58" s="288">
        <f t="shared" si="0"/>
        <v>0</v>
      </c>
      <c r="H58" s="296"/>
      <c r="I58" s="288"/>
      <c r="J58" s="288"/>
    </row>
    <row r="59" spans="1:10" s="289" customFormat="1" ht="15" hidden="1">
      <c r="A59" s="318"/>
      <c r="B59" s="318"/>
      <c r="C59" s="287"/>
      <c r="D59" s="340"/>
      <c r="E59" s="372"/>
      <c r="F59" s="175"/>
      <c r="G59" s="288"/>
      <c r="H59" s="296"/>
      <c r="I59" s="288"/>
      <c r="J59" s="288"/>
    </row>
    <row r="60" spans="1:10" s="289" customFormat="1" ht="28.5" customHeight="1" hidden="1">
      <c r="A60" s="307" t="s">
        <v>110</v>
      </c>
      <c r="B60" s="324"/>
      <c r="C60" s="309"/>
      <c r="D60" s="310" t="s">
        <v>451</v>
      </c>
      <c r="E60" s="516"/>
      <c r="F60" s="341"/>
      <c r="G60" s="297">
        <f>G61</f>
        <v>0</v>
      </c>
      <c r="H60" s="297">
        <f>H61</f>
        <v>0</v>
      </c>
      <c r="I60" s="297">
        <f>I61</f>
        <v>0</v>
      </c>
      <c r="J60" s="297">
        <f>J61</f>
        <v>0</v>
      </c>
    </row>
    <row r="61" spans="1:10" s="289" customFormat="1" ht="28.5" customHeight="1" hidden="1">
      <c r="A61" s="307" t="s">
        <v>111</v>
      </c>
      <c r="B61" s="324"/>
      <c r="C61" s="309"/>
      <c r="D61" s="310" t="s">
        <v>451</v>
      </c>
      <c r="E61" s="516"/>
      <c r="F61" s="341"/>
      <c r="G61" s="297">
        <f t="shared" si="0"/>
        <v>0</v>
      </c>
      <c r="H61" s="297">
        <f>H62+H90</f>
        <v>0</v>
      </c>
      <c r="I61" s="297">
        <f>I62+I90</f>
        <v>0</v>
      </c>
      <c r="J61" s="297">
        <f>J62+J90</f>
        <v>0</v>
      </c>
    </row>
    <row r="62" spans="1:10" s="289" customFormat="1" ht="28.5" customHeight="1" hidden="1">
      <c r="A62" s="286" t="s">
        <v>112</v>
      </c>
      <c r="B62" s="318">
        <v>3112</v>
      </c>
      <c r="C62" s="339" t="s">
        <v>469</v>
      </c>
      <c r="D62" s="342" t="s">
        <v>39</v>
      </c>
      <c r="E62" s="515" t="s">
        <v>580</v>
      </c>
      <c r="F62" s="306" t="s">
        <v>146</v>
      </c>
      <c r="G62" s="288">
        <f t="shared" si="0"/>
        <v>0</v>
      </c>
      <c r="H62" s="288"/>
      <c r="I62" s="296"/>
      <c r="J62" s="288"/>
    </row>
    <row r="63" spans="1:10" s="289" customFormat="1" ht="28.5" customHeight="1" hidden="1">
      <c r="A63" s="286" t="s">
        <v>147</v>
      </c>
      <c r="B63" s="318">
        <v>6080</v>
      </c>
      <c r="C63" s="339"/>
      <c r="D63" s="343" t="s">
        <v>148</v>
      </c>
      <c r="E63" s="372"/>
      <c r="F63" s="175"/>
      <c r="G63" s="288">
        <f t="shared" si="0"/>
        <v>0</v>
      </c>
      <c r="H63" s="288"/>
      <c r="I63" s="296">
        <f>I64</f>
        <v>0</v>
      </c>
      <c r="J63" s="288"/>
    </row>
    <row r="64" spans="1:10" s="289" customFormat="1" ht="28.5" customHeight="1" hidden="1">
      <c r="A64" s="286" t="s">
        <v>293</v>
      </c>
      <c r="B64" s="318">
        <v>6083</v>
      </c>
      <c r="C64" s="331" t="s">
        <v>221</v>
      </c>
      <c r="D64" s="343" t="s">
        <v>149</v>
      </c>
      <c r="E64" s="347" t="s">
        <v>150</v>
      </c>
      <c r="F64" s="332"/>
      <c r="G64" s="288">
        <f aca="true" t="shared" si="1" ref="G64:G93">H64+I64</f>
        <v>0</v>
      </c>
      <c r="H64" s="296"/>
      <c r="I64" s="288">
        <f>150000-146160-3840</f>
        <v>0</v>
      </c>
      <c r="J64" s="288"/>
    </row>
    <row r="65" spans="1:10" s="289" customFormat="1" ht="28.5" customHeight="1" hidden="1">
      <c r="A65" s="324"/>
      <c r="B65" s="324"/>
      <c r="C65" s="344"/>
      <c r="D65" s="345" t="s">
        <v>151</v>
      </c>
      <c r="E65" s="353"/>
      <c r="F65" s="346"/>
      <c r="G65" s="288">
        <f t="shared" si="1"/>
        <v>0</v>
      </c>
      <c r="H65" s="297">
        <f>H66</f>
        <v>0</v>
      </c>
      <c r="I65" s="297">
        <f>I66</f>
        <v>0</v>
      </c>
      <c r="J65" s="297"/>
    </row>
    <row r="66" spans="1:10" s="289" customFormat="1" ht="28.5" customHeight="1" hidden="1">
      <c r="A66" s="324"/>
      <c r="B66" s="324"/>
      <c r="C66" s="331" t="s">
        <v>152</v>
      </c>
      <c r="D66" s="347" t="s">
        <v>153</v>
      </c>
      <c r="E66" s="401" t="s">
        <v>154</v>
      </c>
      <c r="F66" s="348"/>
      <c r="G66" s="288">
        <f t="shared" si="1"/>
        <v>0</v>
      </c>
      <c r="H66" s="296"/>
      <c r="I66" s="288"/>
      <c r="J66" s="288"/>
    </row>
    <row r="67" spans="1:10" s="289" customFormat="1" ht="28.5" customHeight="1" hidden="1">
      <c r="A67" s="318">
        <v>7500000</v>
      </c>
      <c r="B67" s="318"/>
      <c r="C67" s="177"/>
      <c r="D67" s="349" t="s">
        <v>155</v>
      </c>
      <c r="E67" s="401"/>
      <c r="F67" s="348"/>
      <c r="G67" s="288">
        <f t="shared" si="1"/>
        <v>0</v>
      </c>
      <c r="H67" s="297"/>
      <c r="I67" s="297"/>
      <c r="J67" s="297"/>
    </row>
    <row r="68" spans="1:10" s="289" customFormat="1" ht="28.5" customHeight="1" hidden="1">
      <c r="A68" s="318">
        <v>7510000</v>
      </c>
      <c r="B68" s="318"/>
      <c r="C68" s="177"/>
      <c r="D68" s="349" t="s">
        <v>155</v>
      </c>
      <c r="E68" s="401"/>
      <c r="F68" s="348"/>
      <c r="G68" s="288">
        <f t="shared" si="1"/>
        <v>0</v>
      </c>
      <c r="H68" s="297"/>
      <c r="I68" s="297"/>
      <c r="J68" s="297"/>
    </row>
    <row r="69" spans="1:10" s="289" customFormat="1" ht="28.5" customHeight="1" hidden="1">
      <c r="A69" s="318">
        <v>7518800</v>
      </c>
      <c r="B69" s="318">
        <v>8800</v>
      </c>
      <c r="C69" s="287" t="s">
        <v>465</v>
      </c>
      <c r="D69" s="347" t="s">
        <v>156</v>
      </c>
      <c r="E69" s="347" t="s">
        <v>157</v>
      </c>
      <c r="F69" s="332"/>
      <c r="G69" s="288">
        <f t="shared" si="1"/>
        <v>0</v>
      </c>
      <c r="H69" s="296"/>
      <c r="I69" s="288"/>
      <c r="J69" s="288"/>
    </row>
    <row r="70" spans="1:10" s="289" customFormat="1" ht="28.5" customHeight="1" hidden="1">
      <c r="A70" s="324"/>
      <c r="B70" s="324"/>
      <c r="C70" s="350">
        <v>250404</v>
      </c>
      <c r="D70" s="347" t="s">
        <v>153</v>
      </c>
      <c r="E70" s="401" t="s">
        <v>158</v>
      </c>
      <c r="F70" s="348"/>
      <c r="G70" s="288">
        <f t="shared" si="1"/>
        <v>0</v>
      </c>
      <c r="H70" s="288"/>
      <c r="I70" s="288"/>
      <c r="J70" s="288"/>
    </row>
    <row r="71" spans="1:10" s="289" customFormat="1" ht="28.5" customHeight="1" hidden="1">
      <c r="A71" s="351"/>
      <c r="B71" s="351"/>
      <c r="C71" s="352">
        <v>67</v>
      </c>
      <c r="D71" s="353" t="s">
        <v>159</v>
      </c>
      <c r="E71" s="517"/>
      <c r="F71" s="354"/>
      <c r="G71" s="288">
        <f t="shared" si="1"/>
        <v>0</v>
      </c>
      <c r="H71" s="297"/>
      <c r="I71" s="297"/>
      <c r="J71" s="297"/>
    </row>
    <row r="72" spans="1:10" s="289" customFormat="1" ht="28.5" customHeight="1" hidden="1">
      <c r="A72" s="324"/>
      <c r="B72" s="324"/>
      <c r="C72" s="350">
        <v>250404</v>
      </c>
      <c r="D72" s="347" t="s">
        <v>153</v>
      </c>
      <c r="E72" s="401" t="s">
        <v>160</v>
      </c>
      <c r="F72" s="348"/>
      <c r="G72" s="288">
        <f t="shared" si="1"/>
        <v>0</v>
      </c>
      <c r="H72" s="288"/>
      <c r="I72" s="288"/>
      <c r="J72" s="288"/>
    </row>
    <row r="73" spans="1:10" s="289" customFormat="1" ht="28.5" customHeight="1" hidden="1">
      <c r="A73" s="324"/>
      <c r="B73" s="324"/>
      <c r="C73" s="309">
        <v>73</v>
      </c>
      <c r="D73" s="310" t="s">
        <v>161</v>
      </c>
      <c r="E73" s="347"/>
      <c r="F73" s="332"/>
      <c r="G73" s="288">
        <f t="shared" si="1"/>
        <v>0</v>
      </c>
      <c r="H73" s="297">
        <f>H74</f>
        <v>0</v>
      </c>
      <c r="I73" s="297">
        <f>I74</f>
        <v>0</v>
      </c>
      <c r="J73" s="297"/>
    </row>
    <row r="74" spans="1:10" s="289" customFormat="1" ht="28.5" customHeight="1" hidden="1">
      <c r="A74" s="324"/>
      <c r="B74" s="324"/>
      <c r="C74" s="350">
        <v>180410</v>
      </c>
      <c r="D74" s="355" t="s">
        <v>51</v>
      </c>
      <c r="E74" s="401" t="s">
        <v>162</v>
      </c>
      <c r="F74" s="348"/>
      <c r="G74" s="288">
        <f t="shared" si="1"/>
        <v>0</v>
      </c>
      <c r="H74" s="288"/>
      <c r="I74" s="288"/>
      <c r="J74" s="288"/>
    </row>
    <row r="75" spans="1:10" s="289" customFormat="1" ht="28.5" customHeight="1" hidden="1">
      <c r="A75" s="324"/>
      <c r="B75" s="324"/>
      <c r="C75" s="309"/>
      <c r="D75" s="356" t="s">
        <v>395</v>
      </c>
      <c r="E75" s="372"/>
      <c r="F75" s="175"/>
      <c r="G75" s="288">
        <f t="shared" si="1"/>
        <v>0</v>
      </c>
      <c r="H75" s="297">
        <f>SUM(H76:H87)</f>
        <v>0</v>
      </c>
      <c r="I75" s="297">
        <f>SUM(I76:I87)</f>
        <v>0</v>
      </c>
      <c r="J75" s="297"/>
    </row>
    <row r="76" spans="1:10" s="289" customFormat="1" ht="28.5" customHeight="1" hidden="1">
      <c r="A76" s="357"/>
      <c r="B76" s="357"/>
      <c r="C76" s="178">
        <v>250344</v>
      </c>
      <c r="D76" s="358" t="s">
        <v>163</v>
      </c>
      <c r="E76" s="518" t="s">
        <v>244</v>
      </c>
      <c r="F76" s="359"/>
      <c r="G76" s="288">
        <f t="shared" si="1"/>
        <v>0</v>
      </c>
      <c r="H76" s="296"/>
      <c r="I76" s="296"/>
      <c r="J76" s="296"/>
    </row>
    <row r="77" spans="1:10" s="289" customFormat="1" ht="28.5" customHeight="1" hidden="1">
      <c r="A77" s="324"/>
      <c r="B77" s="324"/>
      <c r="C77" s="179">
        <v>250344</v>
      </c>
      <c r="D77" s="180" t="s">
        <v>163</v>
      </c>
      <c r="E77" s="372" t="s">
        <v>245</v>
      </c>
      <c r="F77" s="175"/>
      <c r="G77" s="288">
        <f t="shared" si="1"/>
        <v>0</v>
      </c>
      <c r="H77" s="288"/>
      <c r="I77" s="288"/>
      <c r="J77" s="288"/>
    </row>
    <row r="78" spans="1:10" s="289" customFormat="1" ht="28.5" customHeight="1" hidden="1">
      <c r="A78" s="324"/>
      <c r="B78" s="324"/>
      <c r="C78" s="179">
        <v>250344</v>
      </c>
      <c r="D78" s="180" t="s">
        <v>163</v>
      </c>
      <c r="E78" s="372" t="s">
        <v>246</v>
      </c>
      <c r="F78" s="175"/>
      <c r="G78" s="288">
        <f t="shared" si="1"/>
        <v>0</v>
      </c>
      <c r="H78" s="360"/>
      <c r="I78" s="360"/>
      <c r="J78" s="288"/>
    </row>
    <row r="79" spans="1:10" s="289" customFormat="1" ht="28.5" customHeight="1" hidden="1">
      <c r="A79" s="324"/>
      <c r="B79" s="324"/>
      <c r="C79" s="179">
        <v>250344</v>
      </c>
      <c r="D79" s="180" t="s">
        <v>163</v>
      </c>
      <c r="E79" s="372" t="s">
        <v>247</v>
      </c>
      <c r="F79" s="175"/>
      <c r="G79" s="288">
        <f t="shared" si="1"/>
        <v>0</v>
      </c>
      <c r="H79" s="288"/>
      <c r="I79" s="288"/>
      <c r="J79" s="288"/>
    </row>
    <row r="80" spans="1:10" s="289" customFormat="1" ht="28.5" customHeight="1" hidden="1">
      <c r="A80" s="324"/>
      <c r="B80" s="324"/>
      <c r="C80" s="179">
        <v>250344</v>
      </c>
      <c r="D80" s="180" t="s">
        <v>163</v>
      </c>
      <c r="E80" s="372" t="s">
        <v>248</v>
      </c>
      <c r="F80" s="175"/>
      <c r="G80" s="288">
        <f t="shared" si="1"/>
        <v>0</v>
      </c>
      <c r="H80" s="288"/>
      <c r="I80" s="288"/>
      <c r="J80" s="288"/>
    </row>
    <row r="81" spans="1:10" s="289" customFormat="1" ht="60" hidden="1">
      <c r="A81" s="357"/>
      <c r="B81" s="357"/>
      <c r="C81" s="178">
        <v>250344</v>
      </c>
      <c r="D81" s="358" t="s">
        <v>163</v>
      </c>
      <c r="E81" s="391" t="s">
        <v>249</v>
      </c>
      <c r="F81" s="174"/>
      <c r="G81" s="288">
        <f t="shared" si="1"/>
        <v>0</v>
      </c>
      <c r="H81" s="296"/>
      <c r="I81" s="296"/>
      <c r="J81" s="296"/>
    </row>
    <row r="82" spans="1:10" s="289" customFormat="1" ht="60" hidden="1">
      <c r="A82" s="357"/>
      <c r="B82" s="357"/>
      <c r="C82" s="178">
        <v>250344</v>
      </c>
      <c r="D82" s="358" t="s">
        <v>163</v>
      </c>
      <c r="E82" s="391" t="s">
        <v>250</v>
      </c>
      <c r="F82" s="174"/>
      <c r="G82" s="288">
        <f t="shared" si="1"/>
        <v>0</v>
      </c>
      <c r="H82" s="296"/>
      <c r="I82" s="296"/>
      <c r="J82" s="296"/>
    </row>
    <row r="83" spans="1:10" s="289" customFormat="1" ht="75" hidden="1">
      <c r="A83" s="324"/>
      <c r="B83" s="324"/>
      <c r="C83" s="179">
        <v>250323</v>
      </c>
      <c r="D83" s="361" t="s">
        <v>251</v>
      </c>
      <c r="E83" s="372" t="s">
        <v>252</v>
      </c>
      <c r="F83" s="175"/>
      <c r="G83" s="288">
        <f t="shared" si="1"/>
        <v>0</v>
      </c>
      <c r="H83" s="288"/>
      <c r="I83" s="288"/>
      <c r="J83" s="288"/>
    </row>
    <row r="84" spans="1:10" s="289" customFormat="1" ht="15" hidden="1">
      <c r="A84" s="324"/>
      <c r="B84" s="324"/>
      <c r="C84" s="179"/>
      <c r="D84" s="180"/>
      <c r="E84" s="372"/>
      <c r="F84" s="175"/>
      <c r="G84" s="288">
        <f t="shared" si="1"/>
        <v>0</v>
      </c>
      <c r="H84" s="288"/>
      <c r="I84" s="288"/>
      <c r="J84" s="288"/>
    </row>
    <row r="85" spans="1:10" s="289" customFormat="1" ht="30" hidden="1">
      <c r="A85" s="324"/>
      <c r="B85" s="324"/>
      <c r="C85" s="179">
        <v>250380</v>
      </c>
      <c r="D85" s="180" t="s">
        <v>156</v>
      </c>
      <c r="E85" s="372" t="s">
        <v>253</v>
      </c>
      <c r="F85" s="175"/>
      <c r="G85" s="288">
        <f t="shared" si="1"/>
        <v>0</v>
      </c>
      <c r="H85" s="288"/>
      <c r="I85" s="288"/>
      <c r="J85" s="288"/>
    </row>
    <row r="86" spans="1:10" s="289" customFormat="1" ht="60" hidden="1">
      <c r="A86" s="324"/>
      <c r="B86" s="324"/>
      <c r="C86" s="179">
        <v>250344</v>
      </c>
      <c r="D86" s="358" t="s">
        <v>163</v>
      </c>
      <c r="E86" s="372" t="s">
        <v>254</v>
      </c>
      <c r="F86" s="175"/>
      <c r="G86" s="288">
        <f t="shared" si="1"/>
        <v>0</v>
      </c>
      <c r="H86" s="288"/>
      <c r="I86" s="288"/>
      <c r="J86" s="288"/>
    </row>
    <row r="87" spans="1:10" s="289" customFormat="1" ht="60" hidden="1">
      <c r="A87" s="324"/>
      <c r="B87" s="324"/>
      <c r="C87" s="179">
        <v>250344</v>
      </c>
      <c r="D87" s="358" t="s">
        <v>163</v>
      </c>
      <c r="E87" s="372" t="s">
        <v>255</v>
      </c>
      <c r="F87" s="175"/>
      <c r="G87" s="288">
        <f t="shared" si="1"/>
        <v>0</v>
      </c>
      <c r="H87" s="288"/>
      <c r="I87" s="288"/>
      <c r="J87" s="288"/>
    </row>
    <row r="88" spans="1:10" s="289" customFormat="1" ht="42.75" hidden="1">
      <c r="A88" s="362">
        <v>3700000</v>
      </c>
      <c r="B88" s="362"/>
      <c r="C88" s="179"/>
      <c r="D88" s="363" t="s">
        <v>256</v>
      </c>
      <c r="E88" s="372"/>
      <c r="F88" s="175"/>
      <c r="G88" s="288">
        <f t="shared" si="1"/>
        <v>0</v>
      </c>
      <c r="H88" s="297">
        <f>H89</f>
        <v>0</v>
      </c>
      <c r="I88" s="297"/>
      <c r="J88" s="297"/>
    </row>
    <row r="89" spans="1:10" s="289" customFormat="1" ht="42.75" hidden="1">
      <c r="A89" s="362">
        <v>3710000</v>
      </c>
      <c r="B89" s="362"/>
      <c r="C89" s="179"/>
      <c r="D89" s="363" t="s">
        <v>256</v>
      </c>
      <c r="E89" s="372"/>
      <c r="F89" s="175"/>
      <c r="G89" s="288">
        <f t="shared" si="1"/>
        <v>0</v>
      </c>
      <c r="H89" s="297">
        <f>H90</f>
        <v>0</v>
      </c>
      <c r="I89" s="297"/>
      <c r="J89" s="297"/>
    </row>
    <row r="90" spans="1:10" s="289" customFormat="1" ht="105" hidden="1">
      <c r="A90" s="318">
        <v>916083</v>
      </c>
      <c r="B90" s="318">
        <v>6083</v>
      </c>
      <c r="C90" s="287" t="s">
        <v>221</v>
      </c>
      <c r="D90" s="364" t="s">
        <v>149</v>
      </c>
      <c r="E90" s="372" t="s">
        <v>257</v>
      </c>
      <c r="F90" s="306" t="s">
        <v>258</v>
      </c>
      <c r="G90" s="288">
        <f t="shared" si="1"/>
        <v>0</v>
      </c>
      <c r="H90" s="288"/>
      <c r="I90" s="288"/>
      <c r="J90" s="288"/>
    </row>
    <row r="91" spans="1:10" s="289" customFormat="1" ht="42.75" hidden="1">
      <c r="A91" s="365">
        <v>1000000</v>
      </c>
      <c r="B91" s="318"/>
      <c r="C91" s="287"/>
      <c r="D91" s="181" t="s">
        <v>294</v>
      </c>
      <c r="E91" s="372"/>
      <c r="F91" s="175"/>
      <c r="G91" s="297">
        <f t="shared" si="1"/>
        <v>0</v>
      </c>
      <c r="H91" s="297">
        <f>H92</f>
        <v>0</v>
      </c>
      <c r="I91" s="297"/>
      <c r="J91" s="297"/>
    </row>
    <row r="92" spans="1:10" s="289" customFormat="1" ht="42.75" hidden="1">
      <c r="A92" s="365">
        <v>1010000</v>
      </c>
      <c r="B92" s="318"/>
      <c r="C92" s="287"/>
      <c r="D92" s="181" t="s">
        <v>294</v>
      </c>
      <c r="E92" s="372"/>
      <c r="F92" s="175"/>
      <c r="G92" s="297">
        <f t="shared" si="1"/>
        <v>0</v>
      </c>
      <c r="H92" s="297">
        <f>H93</f>
        <v>0</v>
      </c>
      <c r="I92" s="297"/>
      <c r="J92" s="297"/>
    </row>
    <row r="93" spans="1:10" s="289" customFormat="1" ht="45" hidden="1">
      <c r="A93" s="318">
        <v>1014082</v>
      </c>
      <c r="B93" s="318">
        <v>4082</v>
      </c>
      <c r="C93" s="287" t="s">
        <v>632</v>
      </c>
      <c r="D93" s="366" t="s">
        <v>0</v>
      </c>
      <c r="E93" s="515" t="s">
        <v>323</v>
      </c>
      <c r="F93" s="306" t="s">
        <v>331</v>
      </c>
      <c r="G93" s="288">
        <f t="shared" si="1"/>
        <v>0</v>
      </c>
      <c r="H93" s="288"/>
      <c r="I93" s="288"/>
      <c r="J93" s="288"/>
    </row>
    <row r="94" spans="1:10" s="289" customFormat="1" ht="57" hidden="1">
      <c r="A94" s="318">
        <v>1600000</v>
      </c>
      <c r="B94" s="318"/>
      <c r="C94" s="287"/>
      <c r="D94" s="181" t="s">
        <v>259</v>
      </c>
      <c r="E94" s="519"/>
      <c r="F94" s="367"/>
      <c r="G94" s="368"/>
      <c r="H94" s="297">
        <f>H95</f>
        <v>0</v>
      </c>
      <c r="I94" s="297"/>
      <c r="J94" s="297">
        <f>J95</f>
        <v>0</v>
      </c>
    </row>
    <row r="95" spans="1:10" s="289" customFormat="1" ht="57" hidden="1">
      <c r="A95" s="318">
        <v>1610000</v>
      </c>
      <c r="B95" s="318"/>
      <c r="C95" s="287"/>
      <c r="D95" s="181" t="s">
        <v>259</v>
      </c>
      <c r="E95" s="519"/>
      <c r="F95" s="367"/>
      <c r="G95" s="368"/>
      <c r="H95" s="297">
        <f>H96</f>
        <v>0</v>
      </c>
      <c r="I95" s="297"/>
      <c r="J95" s="297">
        <f>J96</f>
        <v>0</v>
      </c>
    </row>
    <row r="96" spans="1:10" s="289" customFormat="1" ht="60" hidden="1">
      <c r="A96" s="318">
        <v>1617640</v>
      </c>
      <c r="B96" s="318">
        <v>7640</v>
      </c>
      <c r="C96" s="287" t="s">
        <v>678</v>
      </c>
      <c r="D96" s="369" t="s">
        <v>260</v>
      </c>
      <c r="E96" s="182" t="s">
        <v>261</v>
      </c>
      <c r="F96" s="180"/>
      <c r="G96" s="370"/>
      <c r="H96" s="288"/>
      <c r="I96" s="288"/>
      <c r="J96" s="288"/>
    </row>
    <row r="97" spans="1:10" s="284" customFormat="1" ht="29.25" customHeight="1">
      <c r="A97" s="526">
        <v>3700000</v>
      </c>
      <c r="B97" s="527"/>
      <c r="C97" s="300"/>
      <c r="D97" s="528" t="s">
        <v>663</v>
      </c>
      <c r="E97" s="529"/>
      <c r="F97" s="530"/>
      <c r="G97" s="283">
        <f>G98</f>
        <v>19525</v>
      </c>
      <c r="H97" s="283">
        <f>H98</f>
        <v>19525</v>
      </c>
      <c r="I97" s="283">
        <f>I98</f>
        <v>0</v>
      </c>
      <c r="J97" s="283">
        <f>J98</f>
        <v>0</v>
      </c>
    </row>
    <row r="98" spans="1:10" s="284" customFormat="1" ht="29.25" customHeight="1">
      <c r="A98" s="526">
        <v>3710000</v>
      </c>
      <c r="B98" s="527"/>
      <c r="C98" s="300"/>
      <c r="D98" s="528" t="s">
        <v>663</v>
      </c>
      <c r="E98" s="529"/>
      <c r="F98" s="530"/>
      <c r="G98" s="283">
        <f>G99+G102+G103+G100</f>
        <v>19525</v>
      </c>
      <c r="H98" s="283">
        <f>H102</f>
        <v>19525</v>
      </c>
      <c r="I98" s="283">
        <f>I102</f>
        <v>0</v>
      </c>
      <c r="J98" s="283">
        <f>J102</f>
        <v>0</v>
      </c>
    </row>
    <row r="99" spans="1:10" s="289" customFormat="1" ht="60" hidden="1">
      <c r="A99" s="318">
        <v>3719770</v>
      </c>
      <c r="B99" s="318">
        <v>9770</v>
      </c>
      <c r="C99" s="287" t="s">
        <v>465</v>
      </c>
      <c r="D99" s="371" t="s">
        <v>616</v>
      </c>
      <c r="E99" s="182" t="s">
        <v>263</v>
      </c>
      <c r="F99" s="372" t="s">
        <v>264</v>
      </c>
      <c r="G99" s="288">
        <f>H99+I99</f>
        <v>0</v>
      </c>
      <c r="H99" s="288"/>
      <c r="I99" s="288"/>
      <c r="J99" s="288"/>
    </row>
    <row r="100" spans="1:10" s="289" customFormat="1" ht="45" customHeight="1" hidden="1">
      <c r="A100" s="523">
        <v>3719800</v>
      </c>
      <c r="B100" s="523">
        <v>9800</v>
      </c>
      <c r="C100" s="524" t="s">
        <v>465</v>
      </c>
      <c r="D100" s="525" t="s">
        <v>371</v>
      </c>
      <c r="E100" s="182" t="s">
        <v>265</v>
      </c>
      <c r="F100" s="372" t="s">
        <v>266</v>
      </c>
      <c r="G100" s="288">
        <f>H100+I100</f>
        <v>0</v>
      </c>
      <c r="H100" s="288"/>
      <c r="I100" s="288"/>
      <c r="J100" s="288"/>
    </row>
    <row r="101" spans="1:10" s="284" customFormat="1" ht="15">
      <c r="A101" s="520"/>
      <c r="B101" s="521">
        <v>9000</v>
      </c>
      <c r="C101" s="522"/>
      <c r="D101" s="571" t="s">
        <v>660</v>
      </c>
      <c r="E101" s="382"/>
      <c r="F101" s="281"/>
      <c r="G101" s="283">
        <f>G102</f>
        <v>19525</v>
      </c>
      <c r="H101" s="283">
        <f>H102</f>
        <v>19525</v>
      </c>
      <c r="I101" s="283">
        <f>I102</f>
        <v>0</v>
      </c>
      <c r="J101" s="283">
        <f>J102</f>
        <v>0</v>
      </c>
    </row>
    <row r="102" spans="1:10" s="289" customFormat="1" ht="62.25" customHeight="1" thickBot="1">
      <c r="A102" s="399">
        <v>3719800</v>
      </c>
      <c r="B102" s="399">
        <v>9800</v>
      </c>
      <c r="C102" s="400" t="s">
        <v>465</v>
      </c>
      <c r="D102" s="512" t="s">
        <v>371</v>
      </c>
      <c r="E102" s="182" t="s">
        <v>661</v>
      </c>
      <c r="F102" s="372" t="s">
        <v>659</v>
      </c>
      <c r="G102" s="288">
        <f>H102+I102</f>
        <v>19525</v>
      </c>
      <c r="H102" s="288">
        <v>19525</v>
      </c>
      <c r="I102" s="288"/>
      <c r="J102" s="288"/>
    </row>
    <row r="103" spans="1:10" s="289" customFormat="1" ht="1.5" customHeight="1" hidden="1" thickBot="1">
      <c r="A103" s="509"/>
      <c r="B103" s="509"/>
      <c r="C103" s="510"/>
      <c r="D103" s="511"/>
      <c r="E103" s="184" t="s">
        <v>267</v>
      </c>
      <c r="F103" s="373" t="s">
        <v>268</v>
      </c>
      <c r="G103" s="374">
        <f>H103</f>
        <v>0</v>
      </c>
      <c r="H103" s="374"/>
      <c r="I103" s="374"/>
      <c r="J103" s="374"/>
    </row>
    <row r="104" spans="1:10" s="289" customFormat="1" ht="15.75" customHeight="1" thickBot="1">
      <c r="A104" s="375"/>
      <c r="B104" s="376"/>
      <c r="C104" s="377"/>
      <c r="D104" s="378" t="s">
        <v>542</v>
      </c>
      <c r="E104" s="379"/>
      <c r="F104" s="379"/>
      <c r="G104" s="380">
        <f>G12+G19+G97</f>
        <v>5289578</v>
      </c>
      <c r="H104" s="380">
        <f>H12+H19+H38+H60+H91+H97+H26+H35</f>
        <v>4491128</v>
      </c>
      <c r="I104" s="380">
        <f>I12+I19+I38+I60+I91+I97</f>
        <v>798450</v>
      </c>
      <c r="J104" s="380">
        <f>J12+J19+J38+J60+J91+J97</f>
        <v>798450</v>
      </c>
    </row>
    <row r="105" spans="1:10" ht="25.5" customHeight="1">
      <c r="A105" s="185"/>
      <c r="B105" s="185"/>
      <c r="C105" s="626" t="s">
        <v>448</v>
      </c>
      <c r="D105" s="626"/>
      <c r="E105" s="186"/>
      <c r="F105" s="203"/>
      <c r="G105" s="618" t="s">
        <v>449</v>
      </c>
      <c r="H105" s="618"/>
      <c r="I105" s="188"/>
      <c r="J105" s="187"/>
    </row>
  </sheetData>
  <sheetProtection/>
  <mergeCells count="31">
    <mergeCell ref="H1:I1"/>
    <mergeCell ref="H6:J6"/>
    <mergeCell ref="A7:J7"/>
    <mergeCell ref="A4:B4"/>
    <mergeCell ref="A5:B5"/>
    <mergeCell ref="E9:E10"/>
    <mergeCell ref="F9:F10"/>
    <mergeCell ref="H9:H10"/>
    <mergeCell ref="A9:A10"/>
    <mergeCell ref="B9:B10"/>
    <mergeCell ref="C9:C10"/>
    <mergeCell ref="D9:D10"/>
    <mergeCell ref="H3:M3"/>
    <mergeCell ref="H4:M4"/>
    <mergeCell ref="I9:J9"/>
    <mergeCell ref="F42:F43"/>
    <mergeCell ref="E48:E54"/>
    <mergeCell ref="F51:F54"/>
    <mergeCell ref="F23:F24"/>
    <mergeCell ref="E40:E41"/>
    <mergeCell ref="G9:G10"/>
    <mergeCell ref="A3:B3"/>
    <mergeCell ref="G105:H105"/>
    <mergeCell ref="A42:A43"/>
    <mergeCell ref="B42:B43"/>
    <mergeCell ref="C105:D105"/>
    <mergeCell ref="C42:C43"/>
    <mergeCell ref="D42:D43"/>
    <mergeCell ref="E55:E57"/>
    <mergeCell ref="F55:F57"/>
    <mergeCell ref="E42:E43"/>
  </mergeCells>
  <printOptions/>
  <pageMargins left="0.31496062992125984" right="0.31496062992125984" top="0.6692913385826772" bottom="0.1968503937007874" header="0.5118110236220472" footer="0.2362204724409449"/>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1:P287"/>
  <sheetViews>
    <sheetView showZeros="0" view="pageBreakPreview" zoomScale="80" zoomScaleNormal="75" zoomScaleSheetLayoutView="80" zoomScalePageLayoutView="0" workbookViewId="0" topLeftCell="A9">
      <selection activeCell="J20" sqref="J20"/>
    </sheetView>
  </sheetViews>
  <sheetFormatPr defaultColWidth="9.00390625" defaultRowHeight="12.75"/>
  <cols>
    <col min="1" max="1" width="14.875" style="44" customWidth="1"/>
    <col min="2" max="2" width="63.75390625" style="44" customWidth="1"/>
    <col min="3" max="4" width="17.125" style="44" customWidth="1"/>
    <col min="5" max="5" width="19.00390625" style="44" customWidth="1"/>
    <col min="6" max="6" width="18.875" style="44" customWidth="1"/>
    <col min="7" max="7" width="10.875" style="44" customWidth="1"/>
    <col min="8" max="9" width="11.75390625" style="44" customWidth="1"/>
    <col min="10" max="10" width="10.00390625" style="44" customWidth="1"/>
    <col min="11" max="11" width="12.75390625" style="44" customWidth="1"/>
    <col min="12" max="12" width="10.875" style="44" customWidth="1"/>
    <col min="13" max="13" width="17.00390625" style="44" hidden="1" customWidth="1"/>
    <col min="14" max="14" width="18.125" style="44" hidden="1" customWidth="1"/>
    <col min="15" max="15" width="11.75390625" style="44" customWidth="1"/>
    <col min="16" max="16" width="20.25390625" style="44" hidden="1" customWidth="1"/>
    <col min="17" max="17" width="22.25390625" style="46" hidden="1" customWidth="1"/>
    <col min="18" max="18" width="21.375" style="46" hidden="1" customWidth="1"/>
    <col min="19" max="19" width="14.25390625" style="46" hidden="1" customWidth="1"/>
    <col min="20" max="20" width="17.25390625" style="46" hidden="1" customWidth="1"/>
    <col min="21" max="21" width="12.875" style="46" hidden="1" customWidth="1"/>
    <col min="22" max="29" width="0" style="46" hidden="1" customWidth="1"/>
    <col min="30" max="16384" width="9.125" style="46" customWidth="1"/>
  </cols>
  <sheetData>
    <row r="1" spans="1:16" ht="18" customHeight="1">
      <c r="A1" s="134"/>
      <c r="B1" s="135"/>
      <c r="C1" s="135"/>
      <c r="D1"/>
      <c r="E1" s="207" t="s">
        <v>397</v>
      </c>
      <c r="F1" s="208"/>
      <c r="G1"/>
      <c r="H1" s="46"/>
      <c r="I1" s="46"/>
      <c r="J1" s="46"/>
      <c r="K1" s="46"/>
      <c r="L1" s="46"/>
      <c r="M1" s="46"/>
      <c r="N1" s="46"/>
      <c r="O1" s="46"/>
      <c r="P1" s="46"/>
    </row>
    <row r="2" spans="1:16" ht="18" customHeight="1">
      <c r="A2"/>
      <c r="B2" s="136"/>
      <c r="C2" s="136"/>
      <c r="D2"/>
      <c r="E2" s="207" t="s">
        <v>666</v>
      </c>
      <c r="F2" s="208"/>
      <c r="G2"/>
      <c r="H2" s="46"/>
      <c r="I2" s="46"/>
      <c r="J2" s="46"/>
      <c r="K2" s="46"/>
      <c r="L2" s="46"/>
      <c r="M2" s="46"/>
      <c r="N2" s="46"/>
      <c r="O2" s="46"/>
      <c r="P2" s="46"/>
    </row>
    <row r="3" spans="1:16" ht="18" customHeight="1">
      <c r="A3" s="134"/>
      <c r="B3" s="135"/>
      <c r="C3" s="135"/>
      <c r="D3"/>
      <c r="E3" s="207" t="s">
        <v>653</v>
      </c>
      <c r="F3" s="209"/>
      <c r="G3" s="135"/>
      <c r="H3" s="46"/>
      <c r="I3" s="46"/>
      <c r="J3" s="46"/>
      <c r="K3" s="46"/>
      <c r="L3" s="46"/>
      <c r="M3" s="46"/>
      <c r="N3" s="46"/>
      <c r="O3" s="46"/>
      <c r="P3" s="46"/>
    </row>
    <row r="4" spans="1:16" ht="17.25" customHeight="1">
      <c r="A4" s="134"/>
      <c r="B4" s="137" t="s">
        <v>304</v>
      </c>
      <c r="C4" s="138"/>
      <c r="D4" s="134"/>
      <c r="E4" s="207" t="s">
        <v>600</v>
      </c>
      <c r="F4"/>
      <c r="G4"/>
      <c r="H4" s="46"/>
      <c r="I4" s="46"/>
      <c r="J4" s="46"/>
      <c r="K4" s="46"/>
      <c r="L4" s="46"/>
      <c r="M4" s="46"/>
      <c r="N4" s="46"/>
      <c r="O4" s="46"/>
      <c r="P4" s="46"/>
    </row>
    <row r="5" spans="1:7" s="33" customFormat="1" ht="15.75" customHeight="1">
      <c r="A5" s="134"/>
      <c r="B5" s="135" t="s">
        <v>100</v>
      </c>
      <c r="C5" s="138"/>
      <c r="D5" s="134"/>
      <c r="E5"/>
      <c r="F5"/>
      <c r="G5"/>
    </row>
    <row r="6" spans="1:16" ht="21" customHeight="1">
      <c r="A6" s="654" t="s">
        <v>638</v>
      </c>
      <c r="B6" s="654"/>
      <c r="C6" s="654"/>
      <c r="D6" s="654"/>
      <c r="E6" s="654"/>
      <c r="F6" s="654"/>
      <c r="G6" s="654"/>
      <c r="H6" s="46"/>
      <c r="I6" s="46"/>
      <c r="J6" s="46"/>
      <c r="K6" s="46"/>
      <c r="L6" s="46"/>
      <c r="M6" s="46"/>
      <c r="N6" s="46"/>
      <c r="O6" s="46"/>
      <c r="P6" s="46"/>
    </row>
    <row r="7" spans="1:16" ht="21.75" customHeight="1" thickBot="1">
      <c r="A7" s="139"/>
      <c r="B7" s="139"/>
      <c r="C7" s="139"/>
      <c r="D7"/>
      <c r="E7"/>
      <c r="F7" s="11" t="s">
        <v>510</v>
      </c>
      <c r="G7"/>
      <c r="H7" s="46"/>
      <c r="I7" s="46"/>
      <c r="J7" s="46"/>
      <c r="K7" s="46"/>
      <c r="L7" s="46"/>
      <c r="M7" s="46"/>
      <c r="N7" s="46"/>
      <c r="O7" s="46"/>
      <c r="P7" s="46"/>
    </row>
    <row r="8" spans="1:16" ht="20.25" customHeight="1" thickBot="1">
      <c r="A8" s="655" t="s">
        <v>52</v>
      </c>
      <c r="B8" s="657" t="s">
        <v>310</v>
      </c>
      <c r="C8" s="659" t="s">
        <v>99</v>
      </c>
      <c r="D8" s="661" t="s">
        <v>89</v>
      </c>
      <c r="E8" s="663" t="s">
        <v>90</v>
      </c>
      <c r="F8" s="664"/>
      <c r="G8" s="140"/>
      <c r="H8" s="46"/>
      <c r="I8" s="46"/>
      <c r="J8" s="46"/>
      <c r="K8" s="46"/>
      <c r="L8" s="46"/>
      <c r="M8" s="46"/>
      <c r="N8" s="46"/>
      <c r="O8" s="46"/>
      <c r="P8" s="46"/>
    </row>
    <row r="9" spans="1:16" ht="50.25" customHeight="1" thickBot="1">
      <c r="A9" s="656"/>
      <c r="B9" s="658"/>
      <c r="C9" s="660"/>
      <c r="D9" s="662"/>
      <c r="E9" s="141" t="s">
        <v>547</v>
      </c>
      <c r="F9" s="142" t="s">
        <v>541</v>
      </c>
      <c r="G9" s="140"/>
      <c r="H9" s="46"/>
      <c r="I9" s="46"/>
      <c r="J9" s="46"/>
      <c r="K9" s="46"/>
      <c r="L9" s="46"/>
      <c r="M9" s="46"/>
      <c r="N9" s="46"/>
      <c r="O9" s="46"/>
      <c r="P9" s="46"/>
    </row>
    <row r="10" spans="1:16" ht="16.5" customHeight="1" thickBot="1">
      <c r="A10" s="143">
        <v>1</v>
      </c>
      <c r="B10" s="144">
        <v>2</v>
      </c>
      <c r="C10" s="145">
        <v>3</v>
      </c>
      <c r="D10" s="144">
        <v>4</v>
      </c>
      <c r="E10" s="146">
        <v>5</v>
      </c>
      <c r="F10" s="147">
        <v>6</v>
      </c>
      <c r="G10"/>
      <c r="H10" s="46"/>
      <c r="I10" s="46"/>
      <c r="J10" s="46"/>
      <c r="K10" s="46"/>
      <c r="L10" s="46"/>
      <c r="M10" s="46"/>
      <c r="N10" s="46"/>
      <c r="O10" s="46"/>
      <c r="P10" s="46"/>
    </row>
    <row r="11" spans="1:7" s="215" customFormat="1" ht="22.5" customHeight="1">
      <c r="A11" s="236" t="s">
        <v>311</v>
      </c>
      <c r="B11" s="237"/>
      <c r="C11" s="237"/>
      <c r="D11" s="237"/>
      <c r="E11" s="148"/>
      <c r="F11" s="149"/>
      <c r="G11" s="208"/>
    </row>
    <row r="12" spans="1:7" s="215" customFormat="1" ht="24" customHeight="1">
      <c r="A12" s="572">
        <v>200000</v>
      </c>
      <c r="B12" s="573" t="s">
        <v>312</v>
      </c>
      <c r="C12" s="574">
        <f>C16+C13</f>
        <v>3454415</v>
      </c>
      <c r="D12" s="574">
        <f>D16+D13</f>
        <v>3454415</v>
      </c>
      <c r="E12" s="574">
        <f>E16+E13</f>
        <v>0</v>
      </c>
      <c r="F12" s="575">
        <f>F16+F13</f>
        <v>0</v>
      </c>
      <c r="G12" s="208"/>
    </row>
    <row r="13" spans="1:16" ht="39" customHeight="1" hidden="1">
      <c r="A13" s="150">
        <v>206000</v>
      </c>
      <c r="B13" s="151" t="s">
        <v>313</v>
      </c>
      <c r="C13" s="152">
        <f>SUM(C14:C15)</f>
        <v>0</v>
      </c>
      <c r="D13" s="152">
        <f>SUM(D14:D15)</f>
        <v>0</v>
      </c>
      <c r="E13" s="152">
        <f>SUM(E14:E15)</f>
        <v>0</v>
      </c>
      <c r="F13" s="153">
        <f>SUM(F14:F15)</f>
        <v>0</v>
      </c>
      <c r="G13"/>
      <c r="H13" s="46"/>
      <c r="I13" s="46"/>
      <c r="J13" s="46"/>
      <c r="K13" s="46"/>
      <c r="L13" s="46"/>
      <c r="M13" s="46"/>
      <c r="N13" s="46"/>
      <c r="O13" s="46"/>
      <c r="P13" s="46"/>
    </row>
    <row r="14" spans="1:16" ht="21" customHeight="1" hidden="1">
      <c r="A14" s="154">
        <v>206110</v>
      </c>
      <c r="B14" s="155" t="s">
        <v>314</v>
      </c>
      <c r="C14" s="156">
        <f>D14+E14</f>
        <v>0</v>
      </c>
      <c r="D14" s="156"/>
      <c r="E14" s="156"/>
      <c r="F14" s="157"/>
      <c r="G14"/>
      <c r="H14" s="46"/>
      <c r="I14" s="46"/>
      <c r="J14" s="46"/>
      <c r="K14" s="46"/>
      <c r="L14" s="46"/>
      <c r="M14" s="46"/>
      <c r="N14" s="46"/>
      <c r="O14" s="46"/>
      <c r="P14" s="46"/>
    </row>
    <row r="15" spans="1:7" s="52" customFormat="1" ht="20.25" customHeight="1" hidden="1">
      <c r="A15" s="154">
        <v>206210</v>
      </c>
      <c r="B15" s="155" t="s">
        <v>315</v>
      </c>
      <c r="C15" s="156">
        <f>D15+E15</f>
        <v>0</v>
      </c>
      <c r="D15" s="156"/>
      <c r="E15" s="156"/>
      <c r="F15" s="157"/>
      <c r="G15"/>
    </row>
    <row r="16" spans="1:7" s="252" customFormat="1" ht="36.75" customHeight="1">
      <c r="A16" s="246">
        <v>208000</v>
      </c>
      <c r="B16" s="247" t="s">
        <v>316</v>
      </c>
      <c r="C16" s="243">
        <f>C17-C18+C19</f>
        <v>3454415</v>
      </c>
      <c r="D16" s="243">
        <f>+D17-D18+D19</f>
        <v>3454415</v>
      </c>
      <c r="E16" s="248">
        <f>+E17-E18+E19</f>
        <v>0</v>
      </c>
      <c r="F16" s="251">
        <f>+F17-F18+F19</f>
        <v>0</v>
      </c>
      <c r="G16" s="208"/>
    </row>
    <row r="17" spans="1:7" s="53" customFormat="1" ht="21" customHeight="1">
      <c r="A17" s="154">
        <v>208100</v>
      </c>
      <c r="B17" s="155" t="s">
        <v>317</v>
      </c>
      <c r="C17" s="156">
        <f>D17+E17</f>
        <v>3817737.94</v>
      </c>
      <c r="D17" s="156">
        <v>3614855.89</v>
      </c>
      <c r="E17" s="156">
        <v>202882.05</v>
      </c>
      <c r="F17" s="157">
        <v>1065.31</v>
      </c>
      <c r="G17"/>
    </row>
    <row r="18" spans="1:7" s="53" customFormat="1" ht="21" customHeight="1">
      <c r="A18" s="154">
        <v>208200</v>
      </c>
      <c r="B18" s="155" t="s">
        <v>318</v>
      </c>
      <c r="C18" s="156">
        <f>D18+E18</f>
        <v>363322.94</v>
      </c>
      <c r="D18" s="156">
        <v>160440.89</v>
      </c>
      <c r="E18" s="156">
        <v>202882.05</v>
      </c>
      <c r="F18" s="157">
        <v>1065.31</v>
      </c>
      <c r="G18"/>
    </row>
    <row r="19" spans="1:7" s="55" customFormat="1" ht="38.25" customHeight="1">
      <c r="A19" s="154">
        <v>208400</v>
      </c>
      <c r="B19" s="155" t="s">
        <v>319</v>
      </c>
      <c r="C19" s="156">
        <f>D19+E19</f>
        <v>0</v>
      </c>
      <c r="D19" s="156"/>
      <c r="E19" s="156"/>
      <c r="F19" s="158">
        <f>E19</f>
        <v>0</v>
      </c>
      <c r="G19"/>
    </row>
    <row r="20" spans="1:7" s="250" customFormat="1" ht="22.5" customHeight="1">
      <c r="A20" s="230" t="s">
        <v>548</v>
      </c>
      <c r="B20" s="253" t="s">
        <v>320</v>
      </c>
      <c r="C20" s="243">
        <f>D20+E20</f>
        <v>3454415</v>
      </c>
      <c r="D20" s="243">
        <f>D12</f>
        <v>3454415</v>
      </c>
      <c r="E20" s="243">
        <f>E22</f>
        <v>0</v>
      </c>
      <c r="F20" s="244">
        <f>F22</f>
        <v>0</v>
      </c>
      <c r="G20" s="208"/>
    </row>
    <row r="21" spans="1:7" s="240" customFormat="1" ht="25.5" customHeight="1">
      <c r="A21" s="238" t="s">
        <v>321</v>
      </c>
      <c r="B21" s="239"/>
      <c r="C21" s="239"/>
      <c r="D21" s="239"/>
      <c r="E21" s="159"/>
      <c r="F21" s="160"/>
      <c r="G21" s="208"/>
    </row>
    <row r="22" spans="1:7" s="245" customFormat="1" ht="23.25" customHeight="1">
      <c r="A22" s="241">
        <v>600000</v>
      </c>
      <c r="B22" s="242" t="s">
        <v>322</v>
      </c>
      <c r="C22" s="243">
        <f aca="true" t="shared" si="0" ref="C22:C30">D22+E22</f>
        <v>3454415</v>
      </c>
      <c r="D22" s="243">
        <f>+D26</f>
        <v>3454415</v>
      </c>
      <c r="E22" s="243">
        <f>+E26</f>
        <v>0</v>
      </c>
      <c r="F22" s="244">
        <f>+F26</f>
        <v>0</v>
      </c>
      <c r="G22" s="208"/>
    </row>
    <row r="23" spans="1:7" s="245" customFormat="1" ht="39" hidden="1">
      <c r="A23" s="246">
        <v>601000</v>
      </c>
      <c r="B23" s="247" t="s">
        <v>313</v>
      </c>
      <c r="C23" s="232">
        <f t="shared" si="0"/>
        <v>0</v>
      </c>
      <c r="D23" s="248">
        <f>D25+D24</f>
        <v>0</v>
      </c>
      <c r="E23" s="248">
        <f>E25+E24</f>
        <v>0</v>
      </c>
      <c r="F23" s="249">
        <f>F25+F24</f>
        <v>0</v>
      </c>
      <c r="G23" s="208"/>
    </row>
    <row r="24" spans="1:7" s="235" customFormat="1" ht="18.75" hidden="1">
      <c r="A24" s="230">
        <v>601110</v>
      </c>
      <c r="B24" s="231" t="s">
        <v>314</v>
      </c>
      <c r="C24" s="232">
        <f t="shared" si="0"/>
        <v>0</v>
      </c>
      <c r="D24" s="232">
        <f aca="true" t="shared" si="1" ref="D24:F25">D14</f>
        <v>0</v>
      </c>
      <c r="E24" s="232">
        <f t="shared" si="1"/>
        <v>0</v>
      </c>
      <c r="F24" s="233">
        <f t="shared" si="1"/>
        <v>0</v>
      </c>
      <c r="G24" s="208"/>
    </row>
    <row r="25" spans="1:7" s="250" customFormat="1" ht="18.75" hidden="1">
      <c r="A25" s="230">
        <v>601210</v>
      </c>
      <c r="B25" s="231" t="s">
        <v>315</v>
      </c>
      <c r="C25" s="232">
        <f t="shared" si="0"/>
        <v>0</v>
      </c>
      <c r="D25" s="232">
        <f t="shared" si="1"/>
        <v>0</v>
      </c>
      <c r="E25" s="232">
        <f t="shared" si="1"/>
        <v>0</v>
      </c>
      <c r="F25" s="233">
        <f t="shared" si="1"/>
        <v>0</v>
      </c>
      <c r="G25" s="208"/>
    </row>
    <row r="26" spans="1:7" s="234" customFormat="1" ht="25.5" customHeight="1">
      <c r="A26" s="246">
        <v>602000</v>
      </c>
      <c r="B26" s="247" t="s">
        <v>522</v>
      </c>
      <c r="C26" s="243">
        <f t="shared" si="0"/>
        <v>3454415</v>
      </c>
      <c r="D26" s="243">
        <f>+D27-D28+D29</f>
        <v>3454415</v>
      </c>
      <c r="E26" s="248">
        <f>+E27-E28+E29</f>
        <v>0</v>
      </c>
      <c r="F26" s="249">
        <f>+F27-F28+F29</f>
        <v>0</v>
      </c>
      <c r="G26" s="208"/>
    </row>
    <row r="27" spans="1:7" s="234" customFormat="1" ht="21" customHeight="1">
      <c r="A27" s="230">
        <v>602100</v>
      </c>
      <c r="B27" s="231" t="s">
        <v>317</v>
      </c>
      <c r="C27" s="232">
        <f t="shared" si="0"/>
        <v>3817737.94</v>
      </c>
      <c r="D27" s="232">
        <f aca="true" t="shared" si="2" ref="D27:F28">+D17</f>
        <v>3614855.89</v>
      </c>
      <c r="E27" s="232">
        <f t="shared" si="2"/>
        <v>202882.05</v>
      </c>
      <c r="F27" s="233">
        <f t="shared" si="2"/>
        <v>1065.31</v>
      </c>
      <c r="G27" s="208"/>
    </row>
    <row r="28" spans="1:7" s="235" customFormat="1" ht="21" customHeight="1">
      <c r="A28" s="230">
        <v>602200</v>
      </c>
      <c r="B28" s="231" t="s">
        <v>318</v>
      </c>
      <c r="C28" s="232">
        <f t="shared" si="0"/>
        <v>363322.94</v>
      </c>
      <c r="D28" s="232">
        <v>160440.89</v>
      </c>
      <c r="E28" s="232">
        <f t="shared" si="2"/>
        <v>202882.05</v>
      </c>
      <c r="F28" s="233">
        <f t="shared" si="2"/>
        <v>1065.31</v>
      </c>
      <c r="G28" s="208"/>
    </row>
    <row r="29" spans="1:7" s="53" customFormat="1" ht="39" customHeight="1">
      <c r="A29" s="154">
        <v>602400</v>
      </c>
      <c r="B29" s="155" t="s">
        <v>319</v>
      </c>
      <c r="C29" s="156">
        <f t="shared" si="0"/>
        <v>0</v>
      </c>
      <c r="D29" s="156">
        <f>D19</f>
        <v>0</v>
      </c>
      <c r="E29" s="156">
        <f>E19</f>
        <v>0</v>
      </c>
      <c r="F29" s="158">
        <f>F19</f>
        <v>0</v>
      </c>
      <c r="G29"/>
    </row>
    <row r="30" spans="1:7" s="235" customFormat="1" ht="22.5" customHeight="1" thickBot="1">
      <c r="A30" s="254" t="s">
        <v>548</v>
      </c>
      <c r="B30" s="255" t="s">
        <v>320</v>
      </c>
      <c r="C30" s="256">
        <f t="shared" si="0"/>
        <v>3454415</v>
      </c>
      <c r="D30" s="256">
        <f>+D22</f>
        <v>3454415</v>
      </c>
      <c r="E30" s="256">
        <f>+E22</f>
        <v>0</v>
      </c>
      <c r="F30" s="257">
        <f>+F22</f>
        <v>0</v>
      </c>
      <c r="G30" s="208"/>
    </row>
    <row r="31" spans="1:7" s="38" customFormat="1" ht="11.25" customHeight="1">
      <c r="A31" s="161"/>
      <c r="B31" s="162"/>
      <c r="C31"/>
      <c r="D31" s="163"/>
      <c r="E31" s="163"/>
      <c r="F31" s="163"/>
      <c r="G31" s="163"/>
    </row>
    <row r="32" spans="1:7" s="38" customFormat="1" ht="19.5" customHeight="1">
      <c r="A32" s="164"/>
      <c r="B32" s="88" t="s">
        <v>448</v>
      </c>
      <c r="C32" s="12"/>
      <c r="D32" s="13"/>
      <c r="E32" s="12" t="s">
        <v>449</v>
      </c>
      <c r="F32" s="12"/>
      <c r="G32" s="165"/>
    </row>
    <row r="33" s="38" customFormat="1" ht="64.5" customHeight="1"/>
    <row r="34" s="101" customFormat="1" ht="57" customHeight="1"/>
    <row r="35" s="101" customFormat="1" ht="66.75" customHeight="1"/>
    <row r="36" s="101" customFormat="1" ht="35.25" customHeight="1"/>
    <row r="37" s="52" customFormat="1" ht="51" customHeight="1"/>
    <row r="38" s="52" customFormat="1" ht="70.5" customHeight="1"/>
    <row r="39" s="53" customFormat="1" ht="97.5" customHeight="1"/>
    <row r="40" s="10" customFormat="1" ht="66.75" customHeight="1"/>
    <row r="41" s="53" customFormat="1" ht="37.5" customHeight="1"/>
    <row r="42" s="53" customFormat="1" ht="15"/>
    <row r="43" s="53" customFormat="1" ht="15"/>
    <row r="44" s="53" customFormat="1" ht="15"/>
    <row r="45" s="53" customFormat="1" ht="15"/>
    <row r="46" s="53" customFormat="1" ht="15"/>
    <row r="47" s="10" customFormat="1" ht="12.75"/>
    <row r="48" s="53" customFormat="1" ht="15"/>
    <row r="49" s="57" customFormat="1" ht="41.25" customHeight="1"/>
    <row r="50" s="55" customFormat="1" ht="33.75" customHeight="1"/>
    <row r="51" s="55" customFormat="1" ht="65.25" customHeight="1"/>
    <row r="52" s="38" customFormat="1" ht="49.5" customHeight="1"/>
    <row r="53" s="53" customFormat="1" ht="32.25" customHeight="1"/>
    <row r="54" s="38" customFormat="1" ht="20.25" customHeight="1"/>
    <row r="55" s="38" customFormat="1" ht="15.75" customHeight="1"/>
    <row r="56" s="59" customFormat="1" ht="53.25" customHeight="1"/>
    <row r="57" s="59" customFormat="1" ht="49.5" customHeight="1"/>
    <row r="58" s="59" customFormat="1" ht="24.75" customHeight="1"/>
    <row r="59" spans="1:16" ht="78" customHeight="1">
      <c r="A59" s="46"/>
      <c r="B59" s="46"/>
      <c r="C59" s="46"/>
      <c r="D59" s="46"/>
      <c r="E59" s="46"/>
      <c r="F59" s="46"/>
      <c r="G59" s="46"/>
      <c r="H59" s="46"/>
      <c r="I59" s="46"/>
      <c r="J59" s="46"/>
      <c r="K59" s="46"/>
      <c r="L59" s="46"/>
      <c r="M59" s="46"/>
      <c r="N59" s="46"/>
      <c r="O59" s="46"/>
      <c r="P59" s="46"/>
    </row>
    <row r="60" spans="1:16" ht="18.75" customHeight="1">
      <c r="A60" s="46"/>
      <c r="B60" s="46"/>
      <c r="C60" s="46"/>
      <c r="D60" s="46"/>
      <c r="E60" s="46"/>
      <c r="F60" s="46"/>
      <c r="G60" s="46"/>
      <c r="H60" s="46"/>
      <c r="I60" s="46"/>
      <c r="J60" s="46"/>
      <c r="K60" s="46"/>
      <c r="L60" s="46"/>
      <c r="M60" s="46"/>
      <c r="N60" s="46"/>
      <c r="O60" s="46"/>
      <c r="P60" s="46"/>
    </row>
    <row r="61" spans="1:16" ht="14.25" customHeight="1">
      <c r="A61" s="46"/>
      <c r="B61" s="46"/>
      <c r="C61" s="46"/>
      <c r="D61" s="46"/>
      <c r="E61" s="46"/>
      <c r="F61" s="46"/>
      <c r="G61" s="46"/>
      <c r="H61" s="46"/>
      <c r="I61" s="46"/>
      <c r="J61" s="46"/>
      <c r="K61" s="46"/>
      <c r="L61" s="46"/>
      <c r="M61" s="46"/>
      <c r="N61" s="46"/>
      <c r="O61" s="46"/>
      <c r="P61" s="46"/>
    </row>
    <row r="62" spans="1:16" ht="20.25" customHeight="1">
      <c r="A62" s="46"/>
      <c r="B62" s="46"/>
      <c r="C62" s="46"/>
      <c r="D62" s="46"/>
      <c r="E62" s="46"/>
      <c r="F62" s="46"/>
      <c r="G62" s="46"/>
      <c r="H62" s="46"/>
      <c r="I62" s="46"/>
      <c r="J62" s="46"/>
      <c r="K62" s="46"/>
      <c r="L62" s="46"/>
      <c r="M62" s="46"/>
      <c r="N62" s="46"/>
      <c r="O62" s="46"/>
      <c r="P62" s="46"/>
    </row>
    <row r="63" spans="1:16" ht="9" customHeight="1">
      <c r="A63" s="46"/>
      <c r="B63" s="46"/>
      <c r="C63" s="46"/>
      <c r="D63" s="46"/>
      <c r="E63" s="46"/>
      <c r="F63" s="46"/>
      <c r="G63" s="46"/>
      <c r="H63" s="46"/>
      <c r="I63" s="46"/>
      <c r="J63" s="46"/>
      <c r="K63" s="46"/>
      <c r="L63" s="46"/>
      <c r="M63" s="46"/>
      <c r="N63" s="46"/>
      <c r="O63" s="46"/>
      <c r="P63" s="46"/>
    </row>
    <row r="64" spans="1:16" ht="27.75" customHeight="1" hidden="1">
      <c r="A64" s="46"/>
      <c r="B64" s="46"/>
      <c r="C64" s="46"/>
      <c r="D64" s="46"/>
      <c r="E64" s="46"/>
      <c r="F64" s="46"/>
      <c r="G64" s="46"/>
      <c r="H64" s="46"/>
      <c r="I64" s="46"/>
      <c r="J64" s="46"/>
      <c r="K64" s="46"/>
      <c r="L64" s="46"/>
      <c r="M64" s="46"/>
      <c r="N64" s="46"/>
      <c r="O64" s="46"/>
      <c r="P64" s="46"/>
    </row>
    <row r="65" spans="1:16" ht="12.75" customHeight="1" hidden="1">
      <c r="A65" s="46"/>
      <c r="B65" s="46"/>
      <c r="C65" s="46"/>
      <c r="D65" s="46"/>
      <c r="E65" s="46"/>
      <c r="F65" s="46"/>
      <c r="G65" s="46"/>
      <c r="H65" s="46"/>
      <c r="I65" s="46"/>
      <c r="J65" s="46"/>
      <c r="K65" s="46"/>
      <c r="L65" s="46"/>
      <c r="M65" s="46"/>
      <c r="N65" s="46"/>
      <c r="O65" s="46"/>
      <c r="P65" s="46"/>
    </row>
    <row r="66" spans="1:16" ht="18.75" customHeight="1" hidden="1">
      <c r="A66" s="46"/>
      <c r="B66" s="46"/>
      <c r="C66" s="46"/>
      <c r="D66" s="46"/>
      <c r="E66" s="46"/>
      <c r="F66" s="46"/>
      <c r="G66" s="46"/>
      <c r="H66" s="46"/>
      <c r="I66" s="46"/>
      <c r="J66" s="46"/>
      <c r="K66" s="46"/>
      <c r="L66" s="46"/>
      <c r="M66" s="46"/>
      <c r="N66" s="46"/>
      <c r="O66" s="46"/>
      <c r="P66" s="46"/>
    </row>
    <row r="67" spans="1:16" ht="11.25" customHeight="1" hidden="1">
      <c r="A67" s="46"/>
      <c r="B67" s="46"/>
      <c r="C67" s="46"/>
      <c r="D67" s="46"/>
      <c r="E67" s="46"/>
      <c r="F67" s="46"/>
      <c r="G67" s="46"/>
      <c r="H67" s="46"/>
      <c r="I67" s="46"/>
      <c r="J67" s="46"/>
      <c r="K67" s="46"/>
      <c r="L67" s="46"/>
      <c r="M67" s="46"/>
      <c r="N67" s="46"/>
      <c r="O67" s="46"/>
      <c r="P67" s="46"/>
    </row>
    <row r="68" spans="1:16" ht="20.25" customHeight="1" hidden="1">
      <c r="A68" s="46"/>
      <c r="B68" s="46"/>
      <c r="C68" s="46"/>
      <c r="D68" s="46"/>
      <c r="E68" s="46"/>
      <c r="F68" s="46"/>
      <c r="G68" s="46"/>
      <c r="H68" s="46"/>
      <c r="I68" s="46"/>
      <c r="J68" s="46"/>
      <c r="K68" s="46"/>
      <c r="L68" s="46"/>
      <c r="M68" s="46"/>
      <c r="N68" s="46"/>
      <c r="O68" s="46"/>
      <c r="P68" s="46"/>
    </row>
    <row r="69" spans="1:16" ht="11.25" customHeight="1">
      <c r="A69" s="46"/>
      <c r="B69" s="46"/>
      <c r="C69" s="46"/>
      <c r="D69" s="46"/>
      <c r="E69" s="46"/>
      <c r="F69" s="46"/>
      <c r="G69" s="46"/>
      <c r="H69" s="46"/>
      <c r="I69" s="46"/>
      <c r="J69" s="46"/>
      <c r="K69" s="46"/>
      <c r="L69" s="46"/>
      <c r="M69" s="46"/>
      <c r="N69" s="46"/>
      <c r="O69" s="46"/>
      <c r="P69" s="46"/>
    </row>
    <row r="70" spans="1:16" ht="12.75" customHeight="1">
      <c r="A70" s="46"/>
      <c r="B70" s="46"/>
      <c r="C70" s="46"/>
      <c r="D70" s="46"/>
      <c r="E70" s="46"/>
      <c r="F70" s="46"/>
      <c r="G70" s="46"/>
      <c r="H70" s="46"/>
      <c r="I70" s="46"/>
      <c r="J70" s="46"/>
      <c r="K70" s="46"/>
      <c r="L70" s="46"/>
      <c r="M70" s="46"/>
      <c r="N70" s="46"/>
      <c r="O70" s="46"/>
      <c r="P70" s="46"/>
    </row>
    <row r="71" spans="1:16" ht="12.75" customHeight="1">
      <c r="A71" s="46"/>
      <c r="B71" s="46"/>
      <c r="C71" s="46"/>
      <c r="D71" s="46"/>
      <c r="E71" s="46"/>
      <c r="F71" s="46"/>
      <c r="G71" s="46"/>
      <c r="H71" s="46"/>
      <c r="I71" s="46"/>
      <c r="J71" s="46"/>
      <c r="K71" s="46"/>
      <c r="L71" s="46"/>
      <c r="M71" s="46"/>
      <c r="N71" s="46"/>
      <c r="O71" s="46"/>
      <c r="P71" s="46"/>
    </row>
    <row r="72" s="60" customFormat="1" ht="35.25" customHeight="1"/>
    <row r="73" s="22" customFormat="1" ht="14.25" customHeight="1"/>
    <row r="74" s="60" customFormat="1" ht="14.25" customHeight="1"/>
    <row r="75" s="60" customFormat="1" ht="36.75" customHeight="1"/>
    <row r="76" s="33" customFormat="1" ht="18" customHeight="1"/>
    <row r="77" spans="1:16" ht="18" customHeight="1">
      <c r="A77" s="46"/>
      <c r="B77" s="46"/>
      <c r="C77" s="46"/>
      <c r="D77" s="46"/>
      <c r="E77" s="46"/>
      <c r="F77" s="46"/>
      <c r="G77" s="46"/>
      <c r="H77" s="46"/>
      <c r="I77" s="46"/>
      <c r="J77" s="46"/>
      <c r="K77" s="46"/>
      <c r="L77" s="46"/>
      <c r="M77" s="46"/>
      <c r="N77" s="46"/>
      <c r="O77" s="46"/>
      <c r="P77" s="46"/>
    </row>
    <row r="78" s="33" customFormat="1" ht="21" customHeight="1"/>
    <row r="79" spans="1:16" ht="14.25" customHeight="1">
      <c r="A79" s="46"/>
      <c r="B79" s="46"/>
      <c r="C79" s="46"/>
      <c r="D79" s="46"/>
      <c r="E79" s="46"/>
      <c r="F79" s="46"/>
      <c r="G79" s="46"/>
      <c r="H79" s="46"/>
      <c r="I79" s="46"/>
      <c r="J79" s="46"/>
      <c r="K79" s="46"/>
      <c r="L79" s="46"/>
      <c r="M79" s="46"/>
      <c r="N79" s="46"/>
      <c r="O79" s="46"/>
      <c r="P79" s="46"/>
    </row>
    <row r="80" s="2" customFormat="1" ht="15.75" customHeight="1"/>
    <row r="81" s="59" customFormat="1" ht="67.5" customHeight="1"/>
    <row r="82" s="61" customFormat="1" ht="72" customHeight="1"/>
    <row r="83" s="62" customFormat="1" ht="66" customHeight="1"/>
    <row r="84" s="14" customFormat="1" ht="56.25" customHeight="1"/>
    <row r="85" spans="1:16" ht="12.75">
      <c r="A85" s="46"/>
      <c r="B85" s="46"/>
      <c r="C85" s="46"/>
      <c r="D85" s="46"/>
      <c r="E85" s="46"/>
      <c r="F85" s="46"/>
      <c r="G85" s="46"/>
      <c r="H85" s="46"/>
      <c r="I85" s="46"/>
      <c r="J85" s="46"/>
      <c r="K85" s="46"/>
      <c r="L85" s="46"/>
      <c r="M85" s="46"/>
      <c r="N85" s="46"/>
      <c r="O85" s="46"/>
      <c r="P85" s="46"/>
    </row>
    <row r="86" s="60" customFormat="1" ht="81.75" customHeight="1"/>
    <row r="87" s="60" customFormat="1" ht="49.5" customHeight="1"/>
    <row r="88" s="60" customFormat="1" ht="41.25" customHeight="1"/>
    <row r="89" s="60" customFormat="1" ht="12.75"/>
    <row r="90" s="60" customFormat="1" ht="66.75" customHeight="1"/>
    <row r="91" s="60" customFormat="1" ht="24" customHeight="1"/>
    <row r="92" s="60" customFormat="1" ht="30.75" customHeight="1"/>
    <row r="93" s="60" customFormat="1" ht="26.25" customHeight="1"/>
    <row r="94" s="60" customFormat="1" ht="23.25" customHeight="1"/>
    <row r="95" s="14" customFormat="1" ht="30.75" customHeight="1"/>
    <row r="96" s="60" customFormat="1" ht="36" customHeight="1"/>
    <row r="97" s="60" customFormat="1" ht="35.25" customHeight="1"/>
    <row r="98" s="60" customFormat="1" ht="35.25" customHeight="1"/>
    <row r="99" s="60" customFormat="1" ht="33" customHeight="1"/>
    <row r="100" spans="1:16" ht="76.5" customHeight="1">
      <c r="A100" s="46"/>
      <c r="B100" s="46"/>
      <c r="C100" s="46"/>
      <c r="D100" s="46"/>
      <c r="E100" s="46"/>
      <c r="F100" s="46"/>
      <c r="G100" s="46"/>
      <c r="H100" s="46"/>
      <c r="I100" s="46"/>
      <c r="J100" s="46"/>
      <c r="K100" s="46"/>
      <c r="L100" s="46"/>
      <c r="M100" s="46"/>
      <c r="N100" s="46"/>
      <c r="O100" s="46"/>
      <c r="P100" s="46"/>
    </row>
    <row r="101" s="25" customFormat="1" ht="29.25" customHeight="1"/>
    <row r="102" s="25" customFormat="1" ht="42" customHeight="1"/>
    <row r="103" spans="1:16" ht="33" customHeight="1">
      <c r="A103" s="46"/>
      <c r="B103" s="46"/>
      <c r="C103" s="46"/>
      <c r="D103" s="46"/>
      <c r="E103" s="46"/>
      <c r="F103" s="46"/>
      <c r="G103" s="46"/>
      <c r="H103" s="46"/>
      <c r="I103" s="46"/>
      <c r="J103" s="46"/>
      <c r="K103" s="46"/>
      <c r="L103" s="46"/>
      <c r="M103" s="46"/>
      <c r="N103" s="46"/>
      <c r="O103" s="46"/>
      <c r="P103" s="46"/>
    </row>
    <row r="104" spans="1:16" ht="45" customHeight="1">
      <c r="A104" s="46"/>
      <c r="B104" s="46"/>
      <c r="C104" s="46"/>
      <c r="D104" s="46"/>
      <c r="E104" s="46"/>
      <c r="F104" s="46"/>
      <c r="G104" s="46"/>
      <c r="H104" s="46"/>
      <c r="I104" s="46"/>
      <c r="J104" s="46"/>
      <c r="K104" s="46"/>
      <c r="L104" s="46"/>
      <c r="M104" s="46"/>
      <c r="N104" s="46"/>
      <c r="O104" s="46"/>
      <c r="P104" s="46"/>
    </row>
    <row r="105" s="32" customFormat="1" ht="51" customHeight="1"/>
    <row r="106" s="32" customFormat="1" ht="120.75" customHeight="1"/>
    <row r="107" s="32" customFormat="1" ht="48.75" customHeight="1"/>
    <row r="108" s="32" customFormat="1" ht="101.25" customHeight="1"/>
    <row r="109" s="32" customFormat="1" ht="57" customHeight="1"/>
    <row r="110" s="32" customFormat="1" ht="66.75" customHeight="1"/>
    <row r="111" s="32" customFormat="1" ht="55.5" customHeight="1"/>
    <row r="112" s="32" customFormat="1" ht="48" customHeight="1"/>
    <row r="113" s="32" customFormat="1" ht="42" customHeight="1"/>
    <row r="114" s="32" customFormat="1" ht="65.25" customHeight="1"/>
    <row r="115" s="32" customFormat="1" ht="111" customHeight="1"/>
    <row r="116" s="32" customFormat="1" ht="133.5" customHeight="1"/>
    <row r="117" s="32" customFormat="1" ht="118.5" customHeight="1"/>
    <row r="118" s="32" customFormat="1" ht="84.75" customHeight="1"/>
    <row r="119" s="32" customFormat="1" ht="260.25" customHeight="1"/>
    <row r="120" s="32" customFormat="1" ht="290.25" customHeight="1"/>
    <row r="121" s="32" customFormat="1" ht="324" customHeight="1"/>
    <row r="122" s="32" customFormat="1" ht="48.75" customHeight="1"/>
    <row r="123" s="32" customFormat="1" ht="36.75" customHeight="1"/>
    <row r="124" s="32" customFormat="1" ht="39" customHeight="1"/>
    <row r="125" s="2" customFormat="1" ht="129" customHeight="1"/>
    <row r="126" s="44" customFormat="1" ht="35.25" customHeight="1"/>
    <row r="127" s="44" customFormat="1" ht="12.75"/>
    <row r="128" s="44" customFormat="1" ht="12.75"/>
    <row r="129" s="44" customFormat="1" ht="63.75" customHeight="1"/>
    <row r="130" s="44" customFormat="1" ht="24" customHeight="1"/>
    <row r="131" s="44" customFormat="1" ht="27.75" customHeight="1"/>
    <row r="132" s="40" customFormat="1" ht="30.75" customHeight="1"/>
    <row r="133" s="44" customFormat="1" ht="20.25" customHeight="1"/>
    <row r="134" s="59" customFormat="1" ht="33.75" customHeight="1"/>
    <row r="135" s="59" customFormat="1" ht="35.25" customHeight="1"/>
    <row r="136" s="59" customFormat="1" ht="27.75" customHeight="1"/>
    <row r="137" spans="1:16" ht="24" customHeight="1">
      <c r="A137" s="46"/>
      <c r="B137" s="46"/>
      <c r="C137" s="46"/>
      <c r="D137" s="46"/>
      <c r="E137" s="46"/>
      <c r="F137" s="46"/>
      <c r="G137" s="46"/>
      <c r="H137" s="46"/>
      <c r="I137" s="46"/>
      <c r="J137" s="46"/>
      <c r="K137" s="46"/>
      <c r="L137" s="46"/>
      <c r="M137" s="46"/>
      <c r="N137" s="46"/>
      <c r="O137" s="46"/>
      <c r="P137" s="46"/>
    </row>
    <row r="138" spans="1:16" ht="71.25" customHeight="1">
      <c r="A138" s="46"/>
      <c r="B138" s="46"/>
      <c r="C138" s="46"/>
      <c r="D138" s="46"/>
      <c r="E138" s="46"/>
      <c r="F138" s="46"/>
      <c r="G138" s="46"/>
      <c r="H138" s="46"/>
      <c r="I138" s="46"/>
      <c r="J138" s="46"/>
      <c r="K138" s="46"/>
      <c r="L138" s="46"/>
      <c r="M138" s="46"/>
      <c r="N138" s="46"/>
      <c r="O138" s="46"/>
      <c r="P138" s="46"/>
    </row>
    <row r="139" spans="1:16" ht="46.5" customHeight="1">
      <c r="A139" s="46"/>
      <c r="B139" s="46"/>
      <c r="C139" s="46"/>
      <c r="D139" s="46"/>
      <c r="E139" s="46"/>
      <c r="F139" s="46"/>
      <c r="G139" s="46"/>
      <c r="H139" s="46"/>
      <c r="I139" s="46"/>
      <c r="J139" s="46"/>
      <c r="K139" s="46"/>
      <c r="L139" s="46"/>
      <c r="M139" s="46"/>
      <c r="N139" s="46"/>
      <c r="O139" s="46"/>
      <c r="P139" s="46"/>
    </row>
    <row r="140" spans="1:16" ht="39.75" customHeight="1">
      <c r="A140" s="46"/>
      <c r="B140" s="46"/>
      <c r="C140" s="46"/>
      <c r="D140" s="46"/>
      <c r="E140" s="46"/>
      <c r="F140" s="46"/>
      <c r="G140" s="46"/>
      <c r="H140" s="46"/>
      <c r="I140" s="46"/>
      <c r="J140" s="46"/>
      <c r="K140" s="46"/>
      <c r="L140" s="46"/>
      <c r="M140" s="46"/>
      <c r="N140" s="46"/>
      <c r="O140" s="46"/>
      <c r="P140" s="46"/>
    </row>
    <row r="141" spans="1:16" ht="59.25" customHeight="1">
      <c r="A141" s="46"/>
      <c r="B141" s="46"/>
      <c r="C141" s="46"/>
      <c r="D141" s="46"/>
      <c r="E141" s="46"/>
      <c r="F141" s="46"/>
      <c r="G141" s="46"/>
      <c r="H141" s="46"/>
      <c r="I141" s="46"/>
      <c r="J141" s="46"/>
      <c r="K141" s="46"/>
      <c r="L141" s="46"/>
      <c r="M141" s="46"/>
      <c r="N141" s="46"/>
      <c r="O141" s="46"/>
      <c r="P141" s="46"/>
    </row>
    <row r="142" spans="1:16" ht="51" customHeight="1">
      <c r="A142" s="46"/>
      <c r="B142" s="46"/>
      <c r="C142" s="46"/>
      <c r="D142" s="46"/>
      <c r="E142" s="46"/>
      <c r="F142" s="46"/>
      <c r="G142" s="46"/>
      <c r="H142" s="46"/>
      <c r="I142" s="46"/>
      <c r="J142" s="46"/>
      <c r="K142" s="46"/>
      <c r="L142" s="46"/>
      <c r="M142" s="46"/>
      <c r="N142" s="46"/>
      <c r="O142" s="46"/>
      <c r="P142" s="46"/>
    </row>
    <row r="143" s="60" customFormat="1" ht="33" customHeight="1"/>
    <row r="144" s="60" customFormat="1" ht="26.25" customHeight="1"/>
    <row r="145" s="60" customFormat="1" ht="24.75" customHeight="1"/>
    <row r="146" s="60" customFormat="1" ht="24.75" customHeight="1"/>
    <row r="147" s="60" customFormat="1" ht="24.75" customHeight="1"/>
    <row r="148" s="22" customFormat="1" ht="24.75" customHeight="1"/>
    <row r="149" s="22" customFormat="1" ht="29.25" customHeight="1"/>
    <row r="150" s="64" customFormat="1" ht="33" customHeight="1"/>
    <row r="151" s="64" customFormat="1" ht="20.25" customHeight="1"/>
    <row r="152" s="64" customFormat="1" ht="21" customHeight="1"/>
    <row r="153" s="22" customFormat="1" ht="23.25" customHeight="1"/>
    <row r="154" s="22" customFormat="1" ht="21.75" customHeight="1"/>
    <row r="155" s="22" customFormat="1" ht="26.25" customHeight="1"/>
    <row r="156" s="22" customFormat="1" ht="26.25" customHeight="1"/>
    <row r="157" s="60" customFormat="1" ht="24.75" customHeight="1"/>
    <row r="158" s="60" customFormat="1" ht="24.75" customHeight="1"/>
    <row r="159" s="33" customFormat="1" ht="23.25" customHeight="1"/>
    <row r="160" s="33" customFormat="1" ht="21" customHeight="1"/>
    <row r="161" s="10" customFormat="1" ht="18.75" customHeight="1"/>
    <row r="162" s="60" customFormat="1" ht="18.75" customHeight="1"/>
    <row r="163" s="60" customFormat="1" ht="24" customHeight="1"/>
    <row r="164" s="60" customFormat="1" ht="23.25" customHeight="1"/>
    <row r="165" s="60" customFormat="1" ht="23.25" customHeight="1"/>
    <row r="166" s="60" customFormat="1" ht="27" customHeight="1"/>
    <row r="167" s="60" customFormat="1" ht="26.25" customHeight="1"/>
    <row r="168" s="60" customFormat="1" ht="24" customHeight="1"/>
    <row r="169" s="60" customFormat="1" ht="35.25" customHeight="1"/>
    <row r="170" s="60" customFormat="1" ht="29.25" customHeight="1"/>
    <row r="171" s="60" customFormat="1" ht="29.25" customHeight="1"/>
    <row r="172" s="60" customFormat="1" ht="26.25" customHeight="1"/>
    <row r="173" s="60" customFormat="1" ht="21" customHeight="1"/>
    <row r="174" s="60" customFormat="1" ht="24" customHeight="1"/>
    <row r="175" s="60" customFormat="1" ht="21" customHeight="1"/>
    <row r="176" s="33" customFormat="1" ht="20.25" customHeight="1"/>
    <row r="177" s="33" customFormat="1" ht="24" customHeight="1"/>
    <row r="178" s="59" customFormat="1" ht="23.25" customHeight="1"/>
    <row r="179" s="59" customFormat="1" ht="21.75" customHeight="1"/>
    <row r="180" spans="1:16" ht="23.25" customHeight="1">
      <c r="A180" s="46"/>
      <c r="B180" s="46"/>
      <c r="C180" s="46"/>
      <c r="D180" s="46"/>
      <c r="E180" s="46"/>
      <c r="F180" s="46"/>
      <c r="G180" s="46"/>
      <c r="H180" s="46"/>
      <c r="I180" s="46"/>
      <c r="J180" s="46"/>
      <c r="K180" s="46"/>
      <c r="L180" s="46"/>
      <c r="M180" s="46"/>
      <c r="N180" s="46"/>
      <c r="O180" s="46"/>
      <c r="P180" s="46"/>
    </row>
    <row r="181" spans="1:16" ht="21.75" customHeight="1">
      <c r="A181" s="46"/>
      <c r="B181" s="46"/>
      <c r="C181" s="46"/>
      <c r="D181" s="46"/>
      <c r="E181" s="46"/>
      <c r="F181" s="46"/>
      <c r="G181" s="46"/>
      <c r="H181" s="46"/>
      <c r="I181" s="46"/>
      <c r="J181" s="46"/>
      <c r="K181" s="46"/>
      <c r="L181" s="46"/>
      <c r="M181" s="46"/>
      <c r="N181" s="46"/>
      <c r="O181" s="46"/>
      <c r="P181" s="46"/>
    </row>
    <row r="182" s="53" customFormat="1" ht="20.25" customHeight="1"/>
    <row r="183" spans="1:16" ht="17.25" customHeight="1">
      <c r="A183" s="46"/>
      <c r="B183" s="46"/>
      <c r="C183" s="46"/>
      <c r="D183" s="46"/>
      <c r="E183" s="46"/>
      <c r="F183" s="46"/>
      <c r="G183" s="46"/>
      <c r="H183" s="46"/>
      <c r="I183" s="46"/>
      <c r="J183" s="46"/>
      <c r="K183" s="46"/>
      <c r="L183" s="46"/>
      <c r="M183" s="46"/>
      <c r="N183" s="46"/>
      <c r="O183" s="46"/>
      <c r="P183" s="46"/>
    </row>
    <row r="184" spans="1:16" ht="21.75" customHeight="1">
      <c r="A184" s="46"/>
      <c r="B184" s="46"/>
      <c r="C184" s="46"/>
      <c r="D184" s="46"/>
      <c r="E184" s="46"/>
      <c r="F184" s="46"/>
      <c r="G184" s="46"/>
      <c r="H184" s="46"/>
      <c r="I184" s="46"/>
      <c r="J184" s="46"/>
      <c r="K184" s="46"/>
      <c r="L184" s="46"/>
      <c r="M184" s="46"/>
      <c r="N184" s="46"/>
      <c r="O184" s="46"/>
      <c r="P184" s="46"/>
    </row>
    <row r="185" spans="1:16" ht="23.25" customHeight="1">
      <c r="A185" s="46"/>
      <c r="B185" s="46"/>
      <c r="C185" s="46"/>
      <c r="D185" s="46"/>
      <c r="E185" s="46"/>
      <c r="F185" s="46"/>
      <c r="G185" s="46"/>
      <c r="H185" s="46"/>
      <c r="I185" s="46"/>
      <c r="J185" s="46"/>
      <c r="K185" s="46"/>
      <c r="L185" s="46"/>
      <c r="M185" s="46"/>
      <c r="N185" s="46"/>
      <c r="O185" s="46"/>
      <c r="P185" s="46"/>
    </row>
    <row r="186" spans="1:16" ht="23.25" customHeight="1">
      <c r="A186" s="46"/>
      <c r="B186" s="46"/>
      <c r="C186" s="46"/>
      <c r="D186" s="46"/>
      <c r="E186" s="46"/>
      <c r="F186" s="46"/>
      <c r="G186" s="46"/>
      <c r="H186" s="46"/>
      <c r="I186" s="46"/>
      <c r="J186" s="46"/>
      <c r="K186" s="46"/>
      <c r="L186" s="46"/>
      <c r="M186" s="46"/>
      <c r="N186" s="46"/>
      <c r="O186" s="46"/>
      <c r="P186" s="46"/>
    </row>
    <row r="187" spans="1:16" ht="21.75" customHeight="1">
      <c r="A187" s="46"/>
      <c r="B187" s="46"/>
      <c r="C187" s="46"/>
      <c r="D187" s="46"/>
      <c r="E187" s="46"/>
      <c r="F187" s="46"/>
      <c r="G187" s="46"/>
      <c r="H187" s="46"/>
      <c r="I187" s="46"/>
      <c r="J187" s="46"/>
      <c r="K187" s="46"/>
      <c r="L187" s="46"/>
      <c r="M187" s="46"/>
      <c r="N187" s="46"/>
      <c r="O187" s="46"/>
      <c r="P187" s="46"/>
    </row>
    <row r="188" s="10" customFormat="1" ht="15" customHeight="1"/>
    <row r="189" s="33" customFormat="1" ht="18.75" customHeight="1"/>
    <row r="190" s="33" customFormat="1" ht="21.75" customHeight="1"/>
    <row r="191" s="33" customFormat="1" ht="21" customHeight="1"/>
    <row r="192" s="33" customFormat="1" ht="18" customHeight="1"/>
    <row r="193" s="60" customFormat="1" ht="15.75" customHeight="1"/>
    <row r="194" s="60" customFormat="1" ht="21" customHeight="1"/>
    <row r="195" s="22" customFormat="1" ht="23.25" customHeight="1"/>
    <row r="196" s="33" customFormat="1" ht="21.75" customHeight="1"/>
    <row r="197" spans="1:16" ht="15" customHeight="1">
      <c r="A197" s="46"/>
      <c r="B197" s="46"/>
      <c r="C197" s="46"/>
      <c r="D197" s="46"/>
      <c r="E197" s="46"/>
      <c r="F197" s="46"/>
      <c r="G197" s="46"/>
      <c r="H197" s="46"/>
      <c r="I197" s="46"/>
      <c r="J197" s="46"/>
      <c r="K197" s="46"/>
      <c r="L197" s="46"/>
      <c r="M197" s="46"/>
      <c r="N197" s="46"/>
      <c r="O197" s="46"/>
      <c r="P197" s="46"/>
    </row>
    <row r="198" s="33" customFormat="1" ht="17.25" customHeight="1"/>
    <row r="199" s="33" customFormat="1" ht="20.25" customHeight="1"/>
    <row r="200" s="33" customFormat="1" ht="20.25" customHeight="1"/>
    <row r="201" s="62" customFormat="1" ht="20.25" customHeight="1"/>
    <row r="202" s="14" customFormat="1" ht="24.75" customHeight="1"/>
    <row r="203" s="33" customFormat="1" ht="21" customHeight="1"/>
    <row r="204" s="14" customFormat="1" ht="18" customHeight="1"/>
    <row r="205" s="14" customFormat="1" ht="18.75" customHeight="1"/>
    <row r="206" s="62" customFormat="1" ht="20.25" customHeight="1"/>
    <row r="207" s="62" customFormat="1" ht="20.25" customHeight="1"/>
    <row r="208" s="33" customFormat="1" ht="18" customHeight="1"/>
    <row r="209" s="60" customFormat="1" ht="18.75" customHeight="1"/>
    <row r="210" s="60" customFormat="1" ht="20.25" customHeight="1"/>
    <row r="211" spans="1:16" ht="21.75" customHeight="1">
      <c r="A211" s="46"/>
      <c r="B211" s="46"/>
      <c r="C211" s="46"/>
      <c r="D211" s="46"/>
      <c r="E211" s="46"/>
      <c r="F211" s="46"/>
      <c r="G211" s="46"/>
      <c r="H211" s="46"/>
      <c r="I211" s="46"/>
      <c r="J211" s="46"/>
      <c r="K211" s="46"/>
      <c r="L211" s="46"/>
      <c r="M211" s="46"/>
      <c r="N211" s="46"/>
      <c r="O211" s="46"/>
      <c r="P211" s="46"/>
    </row>
    <row r="212" spans="1:16" ht="23.25" customHeight="1">
      <c r="A212" s="46"/>
      <c r="B212" s="46"/>
      <c r="C212" s="46"/>
      <c r="D212" s="46"/>
      <c r="E212" s="46"/>
      <c r="F212" s="46"/>
      <c r="G212" s="46"/>
      <c r="H212" s="46"/>
      <c r="I212" s="46"/>
      <c r="J212" s="46"/>
      <c r="K212" s="46"/>
      <c r="L212" s="46"/>
      <c r="M212" s="46"/>
      <c r="N212" s="46"/>
      <c r="O212" s="46"/>
      <c r="P212" s="46"/>
    </row>
    <row r="213" s="10" customFormat="1" ht="21.75" customHeight="1"/>
    <row r="214" s="26" customFormat="1" ht="20.25" customHeight="1"/>
    <row r="215" s="68" customFormat="1" ht="18" customHeight="1"/>
    <row r="216" s="25" customFormat="1" ht="20.25" customHeight="1"/>
    <row r="217" s="2" customFormat="1" ht="18.75" customHeight="1"/>
    <row r="218" s="64" customFormat="1" ht="24" customHeight="1"/>
    <row r="219" s="64" customFormat="1" ht="20.25" customHeight="1"/>
    <row r="220" s="2" customFormat="1" ht="18.75" customHeight="1"/>
    <row r="221" s="69" customFormat="1" ht="15.75" customHeight="1"/>
    <row r="222" s="69" customFormat="1" ht="17.25" customHeight="1"/>
    <row r="223" s="25" customFormat="1" ht="18.75" customHeight="1"/>
    <row r="224" s="10" customFormat="1" ht="18" customHeight="1"/>
    <row r="225" spans="1:16" ht="15" customHeight="1">
      <c r="A225" s="46"/>
      <c r="B225" s="46"/>
      <c r="C225" s="46"/>
      <c r="D225" s="46"/>
      <c r="E225" s="46"/>
      <c r="F225" s="46"/>
      <c r="G225" s="46"/>
      <c r="H225" s="46"/>
      <c r="I225" s="46"/>
      <c r="J225" s="46"/>
      <c r="K225" s="46"/>
      <c r="L225" s="46"/>
      <c r="M225" s="46"/>
      <c r="N225" s="46"/>
      <c r="O225" s="46"/>
      <c r="P225" s="46"/>
    </row>
    <row r="226" s="59" customFormat="1" ht="15.75" customHeight="1"/>
    <row r="227" s="59" customFormat="1" ht="15.75" customHeight="1"/>
    <row r="228" spans="1:16" ht="18" customHeight="1">
      <c r="A228" s="46"/>
      <c r="B228" s="46"/>
      <c r="C228" s="46"/>
      <c r="D228" s="46"/>
      <c r="E228" s="46"/>
      <c r="F228" s="46"/>
      <c r="G228" s="46"/>
      <c r="H228" s="46"/>
      <c r="I228" s="46"/>
      <c r="J228" s="46"/>
      <c r="K228" s="46"/>
      <c r="L228" s="46"/>
      <c r="M228" s="46"/>
      <c r="N228" s="46"/>
      <c r="O228" s="46"/>
      <c r="P228" s="46"/>
    </row>
    <row r="229" s="26" customFormat="1" ht="15.75" customHeight="1"/>
    <row r="230" s="26" customFormat="1" ht="18" customHeight="1"/>
    <row r="231" s="21" customFormat="1" ht="20.25" customHeight="1"/>
    <row r="232" s="20" customFormat="1" ht="26.25" customHeight="1"/>
    <row r="233" s="2" customFormat="1" ht="23.25" customHeight="1"/>
    <row r="234" s="10" customFormat="1" ht="23.25" customHeight="1"/>
    <row r="235" s="59" customFormat="1" ht="27" customHeight="1"/>
    <row r="236" s="70" customFormat="1" ht="15" customHeight="1"/>
    <row r="237" s="44" customFormat="1" ht="17.25" customHeight="1"/>
    <row r="238" s="70" customFormat="1" ht="18" customHeight="1"/>
    <row r="239" s="70" customFormat="1" ht="18" customHeight="1"/>
    <row r="240" s="71" customFormat="1" ht="21" customHeight="1"/>
    <row r="241" s="72" customFormat="1" ht="21" customHeight="1"/>
    <row r="242" s="73" customFormat="1" ht="24" customHeight="1"/>
    <row r="243" s="74" customFormat="1" ht="18" customHeight="1"/>
    <row r="244" s="10" customFormat="1" ht="18" customHeight="1"/>
    <row r="245" s="22" customFormat="1" ht="26.25" customHeight="1"/>
    <row r="246" s="22" customFormat="1" ht="17.25" customHeight="1"/>
    <row r="247" spans="1:16" ht="21.75" customHeight="1">
      <c r="A247" s="46"/>
      <c r="B247" s="46"/>
      <c r="C247" s="46"/>
      <c r="D247" s="46"/>
      <c r="E247" s="46"/>
      <c r="F247" s="46"/>
      <c r="G247" s="46"/>
      <c r="H247" s="46"/>
      <c r="I247" s="46"/>
      <c r="J247" s="46"/>
      <c r="K247" s="46"/>
      <c r="L247" s="46"/>
      <c r="M247" s="46"/>
      <c r="N247" s="46"/>
      <c r="O247" s="46"/>
      <c r="P247" s="46"/>
    </row>
    <row r="248" s="33" customFormat="1" ht="18.75" customHeight="1"/>
    <row r="249" s="64" customFormat="1" ht="23.25" customHeight="1"/>
    <row r="250" s="61" customFormat="1" ht="23.25" customHeight="1"/>
    <row r="251" spans="1:16" ht="27.75" customHeight="1">
      <c r="A251" s="46"/>
      <c r="B251" s="46"/>
      <c r="C251" s="46"/>
      <c r="D251" s="46"/>
      <c r="E251" s="46"/>
      <c r="F251" s="46"/>
      <c r="G251" s="46"/>
      <c r="H251" s="46"/>
      <c r="I251" s="46"/>
      <c r="J251" s="46"/>
      <c r="K251" s="46"/>
      <c r="L251" s="46"/>
      <c r="M251" s="46"/>
      <c r="N251" s="46"/>
      <c r="O251" s="46"/>
      <c r="P251" s="46"/>
    </row>
    <row r="252" spans="1:16" ht="26.25" customHeight="1">
      <c r="A252" s="46"/>
      <c r="B252" s="46"/>
      <c r="C252" s="46"/>
      <c r="D252" s="46"/>
      <c r="E252" s="46"/>
      <c r="F252" s="46"/>
      <c r="G252" s="46"/>
      <c r="H252" s="46"/>
      <c r="I252" s="46"/>
      <c r="J252" s="46"/>
      <c r="K252" s="46"/>
      <c r="L252" s="46"/>
      <c r="M252" s="46"/>
      <c r="N252" s="46"/>
      <c r="O252" s="46"/>
      <c r="P252" s="46"/>
    </row>
    <row r="253" s="59" customFormat="1" ht="56.25" customHeight="1"/>
    <row r="254" s="59" customFormat="1" ht="12.75"/>
    <row r="255" s="71" customFormat="1" ht="12.75"/>
    <row r="256" s="71" customFormat="1" ht="21.75" customHeight="1"/>
    <row r="257" s="16" customFormat="1" ht="12.75"/>
    <row r="258" s="71" customFormat="1" ht="117" customHeight="1"/>
    <row r="259" s="71" customFormat="1" ht="69" customHeight="1"/>
    <row r="260" s="71" customFormat="1" ht="87.75" customHeight="1"/>
    <row r="261" s="71" customFormat="1" ht="104.25" customHeight="1"/>
    <row r="262" s="71" customFormat="1" ht="86.25" customHeight="1"/>
    <row r="263" s="62" customFormat="1" ht="36" customHeight="1"/>
    <row r="264" s="32" customFormat="1" ht="51" customHeight="1"/>
    <row r="265" s="109" customFormat="1" ht="86.25" customHeight="1"/>
    <row r="266" s="1" customFormat="1" ht="66.75" customHeight="1"/>
    <row r="267" s="110" customFormat="1" ht="132.75" customHeight="1"/>
    <row r="268" s="1" customFormat="1" ht="35.25" customHeight="1"/>
    <row r="269" s="16" customFormat="1" ht="94.5" customHeight="1"/>
    <row r="270" s="16" customFormat="1" ht="54" customHeight="1"/>
    <row r="271" s="71" customFormat="1" ht="30" customHeight="1"/>
    <row r="272" s="1" customFormat="1" ht="73.5" customHeight="1"/>
    <row r="273" s="59" customFormat="1" ht="12.75"/>
    <row r="274" s="62" customFormat="1" ht="12.75" hidden="1"/>
    <row r="275" s="62" customFormat="1" ht="12.75" hidden="1"/>
    <row r="276" s="86" customFormat="1" ht="12.75" hidden="1"/>
    <row r="277" s="29" customFormat="1" ht="12.75" hidden="1"/>
    <row r="278" s="10" customFormat="1" ht="12.75" hidden="1"/>
    <row r="279" s="10" customFormat="1" ht="12.75" hidden="1"/>
    <row r="280" s="10" customFormat="1" ht="12.75" hidden="1"/>
    <row r="281" s="10" customFormat="1" ht="12.75" hidden="1"/>
    <row r="282" s="10" customFormat="1" ht="12.75" hidden="1"/>
    <row r="283" s="10" customFormat="1" ht="12.75" hidden="1"/>
    <row r="284" s="10" customFormat="1" ht="12.75" hidden="1"/>
    <row r="285" s="10" customFormat="1" ht="12.75" hidden="1"/>
    <row r="286" s="10" customFormat="1" ht="12.75" hidden="1"/>
    <row r="287" spans="1:16" ht="33.75" customHeight="1">
      <c r="A287" s="46"/>
      <c r="B287" s="46"/>
      <c r="C287" s="46"/>
      <c r="D287" s="46"/>
      <c r="E287" s="46"/>
      <c r="F287" s="46"/>
      <c r="G287" s="46"/>
      <c r="H287" s="46"/>
      <c r="I287" s="46"/>
      <c r="J287" s="46"/>
      <c r="K287" s="46"/>
      <c r="L287" s="46"/>
      <c r="M287" s="46"/>
      <c r="N287" s="46"/>
      <c r="O287" s="46"/>
      <c r="P287" s="46"/>
    </row>
  </sheetData>
  <sheetProtection/>
  <mergeCells count="6">
    <mergeCell ref="A6:G6"/>
    <mergeCell ref="A8:A9"/>
    <mergeCell ref="B8:B9"/>
    <mergeCell ref="C8:C9"/>
    <mergeCell ref="D8:D9"/>
    <mergeCell ref="E8:F8"/>
  </mergeCells>
  <printOptions horizontalCentered="1"/>
  <pageMargins left="0.1968503937007874" right="0.1968503937007874" top="0.88" bottom="0.15748031496062992" header="0.4" footer="0.15748031496062992"/>
  <pageSetup horizontalDpi="600" verticalDpi="600" orientation="landscape" paperSize="9" scale="85" r:id="rId1"/>
  <rowBreaks count="2" manualBreakCount="2">
    <brk id="32" max="5" man="1"/>
    <brk id="48" max="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бюжетний відділ</dc:creator>
  <cp:keywords/>
  <dc:description/>
  <cp:lastModifiedBy>VIP</cp:lastModifiedBy>
  <cp:lastPrinted>2022-10-25T11:15:22Z</cp:lastPrinted>
  <dcterms:created xsi:type="dcterms:W3CDTF">2000-03-27T15:08:06Z</dcterms:created>
  <dcterms:modified xsi:type="dcterms:W3CDTF">2022-10-25T12:01:13Z</dcterms:modified>
  <cp:category/>
  <cp:version/>
  <cp:contentType/>
  <cp:contentStatus/>
</cp:coreProperties>
</file>