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40" activeTab="0"/>
  </bookViews>
  <sheets>
    <sheet name=" 2022 " sheetId="1" r:id="rId1"/>
  </sheets>
  <definedNames>
    <definedName name="_xlnm.Print_Titles" localSheetId="0">' 2022 '!$5:$6</definedName>
    <definedName name="_xlnm.Print_Area" localSheetId="0">' 2022 '!$A$1:$J$49</definedName>
  </definedNames>
  <calcPr fullCalcOnLoad="1"/>
</workbook>
</file>

<file path=xl/sharedStrings.xml><?xml version="1.0" encoding="utf-8"?>
<sst xmlns="http://schemas.openxmlformats.org/spreadsheetml/2006/main" count="68" uniqueCount="59">
  <si>
    <t>Податкові надходження</t>
  </si>
  <si>
    <t>Неподаткові надходження</t>
  </si>
  <si>
    <t>Разом доходів</t>
  </si>
  <si>
    <t>Офіційні трансферти</t>
  </si>
  <si>
    <t>Всього доходів</t>
  </si>
  <si>
    <t>Державне управління</t>
  </si>
  <si>
    <t>Відхилення до річного плану</t>
  </si>
  <si>
    <t>грн</t>
  </si>
  <si>
    <t>Внутрішні податки на товари та послуги</t>
  </si>
  <si>
    <t xml:space="preserve">Найменування </t>
  </si>
  <si>
    <t>Виконання доходів</t>
  </si>
  <si>
    <t>Виконання видатків</t>
  </si>
  <si>
    <t>0100</t>
  </si>
  <si>
    <t>3000</t>
  </si>
  <si>
    <t>7600</t>
  </si>
  <si>
    <t>Інші програми та заходи, повязані з економічною діяльністю</t>
  </si>
  <si>
    <t>Субвенція з місцевого бюджету на виконання програми соціально-економчного розвитку регіонів</t>
  </si>
  <si>
    <t>Субвенції з місцевих бюджетів іншим місцевим бюджетам</t>
  </si>
  <si>
    <t>Начальник відділу фінансів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</si>
  <si>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</si>
  <si>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Податок на прибуток підприємств та фінансових установ комунальної власності </t>
  </si>
  <si>
    <t>Плата за надання адміністративних послуг, в тому числі: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</si>
  <si>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</si>
  <si>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</si>
  <si>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</si>
  <si>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Інші надходження </t>
  </si>
  <si>
    <t>0110150</t>
  </si>
  <si>
    <t>Організаційне, інформаційно-аналітичне та матеріально-технічне забезпечення діяльності районної ради</t>
  </si>
  <si>
    <t>0110180</t>
  </si>
  <si>
    <t>Інша діяльність у сфері державного управління</t>
  </si>
  <si>
    <t>9000</t>
  </si>
  <si>
    <t>Міжбюджетні трансферти</t>
  </si>
  <si>
    <t>3719770</t>
  </si>
  <si>
    <t>Інші субвенції з місцевого бюджету</t>
  </si>
  <si>
    <t>3719800</t>
  </si>
  <si>
    <t>Інна ХУХРА</t>
  </si>
  <si>
    <t xml:space="preserve"> А  Н  А  Л  І  З </t>
  </si>
  <si>
    <t>План на звітний рік із урахуванням змін</t>
  </si>
  <si>
    <t>Фактична сума виконання за звітний рік</t>
  </si>
  <si>
    <t>Загальний фонд</t>
  </si>
  <si>
    <t>Виконання плану, %</t>
  </si>
  <si>
    <t>Спеціальний фонд</t>
  </si>
  <si>
    <t>Власні надходження бюджетних установ</t>
  </si>
  <si>
    <t>Плата за оренду майна бюджетних установ, що здійснюється відповідно до Закону України  "Про оренду державного та комунального майна"</t>
  </si>
  <si>
    <t>Поточні трансферти:</t>
  </si>
  <si>
    <t>Капітальні трансферти органам державного управління інших рівнів (кошти передані із загального до спеціального фонду (бюджет розвитку)):</t>
  </si>
  <si>
    <t>виконання районного бюджету Новоград-Волинського району за 2022 рік</t>
  </si>
  <si>
    <t>0113242</t>
  </si>
  <si>
    <t>Інші заходи у сфері соціального захисту і соціального забезпечення</t>
  </si>
  <si>
    <t>0210180</t>
  </si>
  <si>
    <t>Соціальний захист та соціальне забезпечення</t>
  </si>
  <si>
    <t xml:space="preserve">Інша діяльність </t>
  </si>
  <si>
    <t>8000</t>
  </si>
  <si>
    <t>0218240</t>
  </si>
  <si>
    <t>Заходи та роботи з територіальної оборони</t>
  </si>
  <si>
    <t>Орендна плата за водні об'єкти (їх частини), що надаються в користування на умовах оренди обласними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</si>
  <si>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</si>
  <si>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Разом видатків  без урахування міжбюджетних трансфертів</t>
  </si>
  <si>
    <t>Всього видатків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</si>
</sst>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#,##0.0"/>
  </numFmts>
  <fonts count="18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ourier New"/>
      <family val="3"/>
    </font>
    <font>
      <sz val="10"/>
      <name val="Georgia"/>
      <family val="1"/>
    </font>
    <font>
      <i/>
      <sz val="10"/>
      <name val="Courier New"/>
      <family val="3"/>
    </font>
    <font>
      <b/>
      <sz val="12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1"/>
      <name val="Georgia"/>
      <family val="1"/>
    </font>
    <font>
      <b/>
      <u val="single"/>
      <sz val="12"/>
      <name val="Courier New"/>
      <family val="3"/>
    </font>
    <font>
      <b/>
      <sz val="9"/>
      <name val="Courier New"/>
      <family val="3"/>
    </font>
    <font>
      <b/>
      <sz val="13"/>
      <name val="Courier New"/>
      <family val="3"/>
    </font>
    <font>
      <b/>
      <i/>
      <sz val="11"/>
      <name val="Courier New"/>
      <family val="3"/>
    </font>
    <font>
      <b/>
      <sz val="10.5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3" fontId="5" fillId="0" borderId="1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49" fontId="5" fillId="2" borderId="20" xfId="0" applyNumberFormat="1" applyFont="1" applyFill="1" applyBorder="1" applyAlignment="1">
      <alignment horizontal="right"/>
    </xf>
    <xf numFmtId="0" fontId="11" fillId="3" borderId="21" xfId="0" applyFont="1" applyFill="1" applyBorder="1" applyAlignment="1">
      <alignment/>
    </xf>
    <xf numFmtId="3" fontId="5" fillId="3" borderId="22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2" borderId="1" xfId="0" applyFont="1" applyFill="1" applyBorder="1" applyAlignment="1">
      <alignment/>
    </xf>
    <xf numFmtId="49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5" fillId="3" borderId="20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6" fillId="3" borderId="21" xfId="0" applyFont="1" applyFill="1" applyBorder="1" applyAlignment="1">
      <alignment/>
    </xf>
    <xf numFmtId="4" fontId="5" fillId="3" borderId="16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wrapText="1"/>
    </xf>
    <xf numFmtId="3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5" fillId="2" borderId="2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49" fontId="5" fillId="3" borderId="2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wrapText="1"/>
    </xf>
    <xf numFmtId="0" fontId="17" fillId="3" borderId="21" xfId="0" applyFont="1" applyFill="1" applyBorder="1" applyAlignment="1">
      <alignment wrapText="1"/>
    </xf>
    <xf numFmtId="0" fontId="5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26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3" fontId="5" fillId="3" borderId="26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4" fontId="11" fillId="3" borderId="26" xfId="0" applyNumberFormat="1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/>
    </xf>
    <xf numFmtId="0" fontId="13" fillId="4" borderId="27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K51"/>
  <sheetViews>
    <sheetView tabSelected="1" view="pageBreakPreview" zoomScale="80" zoomScaleSheetLayoutView="80" workbookViewId="0" topLeftCell="A14">
      <selection activeCell="B33" sqref="B33"/>
    </sheetView>
  </sheetViews>
  <sheetFormatPr defaultColWidth="9.00390625" defaultRowHeight="12.75"/>
  <cols>
    <col min="1" max="1" width="11.00390625" style="0" customWidth="1"/>
    <col min="2" max="2" width="65.875" style="0" customWidth="1"/>
    <col min="3" max="3" width="16.875" style="0" customWidth="1"/>
    <col min="4" max="4" width="14.375" style="0" customWidth="1"/>
    <col min="5" max="5" width="14.00390625" style="0" customWidth="1"/>
    <col min="6" max="6" width="11.625" style="0" customWidth="1"/>
    <col min="7" max="7" width="15.875" style="0" customWidth="1"/>
    <col min="8" max="8" width="13.875" style="0" customWidth="1"/>
    <col min="9" max="9" width="12.625" style="0" customWidth="1"/>
    <col min="10" max="10" width="11.375" style="0" customWidth="1"/>
  </cols>
  <sheetData>
    <row r="1" spans="1:10" ht="21.75" customHeigh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 ht="15" customHeight="1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"/>
    </row>
    <row r="3" spans="1:10" ht="8.25" customHeight="1" hidden="1">
      <c r="A3" s="111"/>
      <c r="B3" s="111"/>
      <c r="C3" s="111"/>
      <c r="D3" s="111"/>
      <c r="E3" s="111"/>
      <c r="F3" s="111"/>
      <c r="G3" s="37"/>
      <c r="H3" s="37"/>
      <c r="I3" s="37"/>
      <c r="J3" s="37"/>
    </row>
    <row r="4" spans="1:10" ht="10.5" customHeight="1" thickBot="1">
      <c r="A4" s="1"/>
      <c r="B4" s="1"/>
      <c r="C4" s="1"/>
      <c r="D4" s="1"/>
      <c r="E4" s="4"/>
      <c r="F4" s="24"/>
      <c r="G4" s="1"/>
      <c r="H4" s="1"/>
      <c r="I4" s="4"/>
      <c r="J4" s="57" t="s">
        <v>7</v>
      </c>
    </row>
    <row r="5" spans="1:10" ht="15" customHeight="1" thickBot="1">
      <c r="A5" s="121"/>
      <c r="B5" s="119" t="s">
        <v>9</v>
      </c>
      <c r="C5" s="114" t="s">
        <v>39</v>
      </c>
      <c r="D5" s="115"/>
      <c r="E5" s="115"/>
      <c r="F5" s="109"/>
      <c r="G5" s="114" t="s">
        <v>41</v>
      </c>
      <c r="H5" s="115"/>
      <c r="I5" s="115"/>
      <c r="J5" s="109"/>
    </row>
    <row r="6" spans="1:10" ht="42.75" customHeight="1" thickBot="1">
      <c r="A6" s="122"/>
      <c r="B6" s="120"/>
      <c r="C6" s="39" t="s">
        <v>37</v>
      </c>
      <c r="D6" s="39" t="s">
        <v>38</v>
      </c>
      <c r="E6" s="38" t="s">
        <v>6</v>
      </c>
      <c r="F6" s="38" t="s">
        <v>40</v>
      </c>
      <c r="G6" s="39" t="s">
        <v>37</v>
      </c>
      <c r="H6" s="39" t="s">
        <v>38</v>
      </c>
      <c r="I6" s="38" t="s">
        <v>6</v>
      </c>
      <c r="J6" s="38" t="s">
        <v>40</v>
      </c>
    </row>
    <row r="7" spans="1:10" ht="18" customHeight="1" thickBot="1">
      <c r="A7" s="116" t="s">
        <v>10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10" s="45" customFormat="1" ht="14.25" hidden="1" thickBot="1">
      <c r="A8" s="41">
        <v>10000000</v>
      </c>
      <c r="B8" s="42" t="s">
        <v>0</v>
      </c>
      <c r="C8" s="43">
        <f>SUM(C9:C10)</f>
        <v>0</v>
      </c>
      <c r="D8" s="43">
        <f>SUM(D9:D10)</f>
        <v>0</v>
      </c>
      <c r="E8" s="43">
        <f aca="true" t="shared" si="0" ref="E8:E17">D8-C8</f>
        <v>0</v>
      </c>
      <c r="F8" s="44">
        <v>0</v>
      </c>
      <c r="G8" s="43">
        <f>SUM(G9:G10)</f>
        <v>0</v>
      </c>
      <c r="H8" s="43">
        <f>SUM(H9:H10)</f>
        <v>0</v>
      </c>
      <c r="I8" s="43">
        <f>H8-G8</f>
        <v>0</v>
      </c>
      <c r="J8" s="54">
        <v>0</v>
      </c>
    </row>
    <row r="9" spans="1:10" ht="27" customHeight="1" hidden="1" thickBot="1">
      <c r="A9" s="31">
        <v>11020200</v>
      </c>
      <c r="B9" s="32" t="s">
        <v>20</v>
      </c>
      <c r="C9" s="20">
        <v>0</v>
      </c>
      <c r="D9" s="20"/>
      <c r="E9" s="20">
        <f t="shared" si="0"/>
        <v>0</v>
      </c>
      <c r="F9" s="33">
        <v>0</v>
      </c>
      <c r="G9" s="20">
        <v>0</v>
      </c>
      <c r="H9" s="20">
        <v>0</v>
      </c>
      <c r="I9" s="20">
        <v>0</v>
      </c>
      <c r="J9" s="55">
        <v>0</v>
      </c>
    </row>
    <row r="10" spans="1:10" ht="3" customHeight="1" hidden="1" thickBot="1">
      <c r="A10" s="13">
        <v>14000000</v>
      </c>
      <c r="B10" s="34" t="s">
        <v>8</v>
      </c>
      <c r="C10" s="19"/>
      <c r="D10" s="19"/>
      <c r="E10" s="19">
        <f t="shared" si="0"/>
        <v>0</v>
      </c>
      <c r="F10" s="16" t="e">
        <f>SUM(D10/C10)*100</f>
        <v>#DIV/0!</v>
      </c>
      <c r="G10" s="19"/>
      <c r="H10" s="19"/>
      <c r="I10" s="19">
        <f>H10-G10</f>
        <v>0</v>
      </c>
      <c r="J10" s="56" t="e">
        <f>SUM(H10/G10)*100</f>
        <v>#DIV/0!</v>
      </c>
    </row>
    <row r="11" spans="1:10" s="45" customFormat="1" ht="15.75" customHeight="1" thickBot="1">
      <c r="A11" s="41">
        <v>20000000</v>
      </c>
      <c r="B11" s="42" t="s">
        <v>1</v>
      </c>
      <c r="C11" s="43">
        <f>SUM(C12+C15+C16+C17)</f>
        <v>320000</v>
      </c>
      <c r="D11" s="43">
        <f>SUM(D13+D14+D15+D16+D17)</f>
        <v>212265</v>
      </c>
      <c r="E11" s="43">
        <f t="shared" si="0"/>
        <v>-107735</v>
      </c>
      <c r="F11" s="44">
        <f>SUM(D11/C11)*100</f>
        <v>66.3328125</v>
      </c>
      <c r="G11" s="43">
        <f>SUM(G13+G14+G15+G16+G17+G18)</f>
        <v>131100</v>
      </c>
      <c r="H11" s="43">
        <f>SUM(H13+H14+H15+H16+H17+H18)</f>
        <v>64661</v>
      </c>
      <c r="I11" s="43">
        <f>H11-G11</f>
        <v>-66439</v>
      </c>
      <c r="J11" s="85">
        <f>SUM(H11/G11)*100</f>
        <v>49.32189168573608</v>
      </c>
    </row>
    <row r="12" spans="1:10" ht="15.75" customHeight="1">
      <c r="A12" s="7">
        <v>22010000</v>
      </c>
      <c r="B12" s="35" t="s">
        <v>21</v>
      </c>
      <c r="C12" s="17">
        <f>C13</f>
        <v>123300</v>
      </c>
      <c r="D12" s="17">
        <f>D13+D14</f>
        <v>111455</v>
      </c>
      <c r="E12" s="17">
        <f t="shared" si="0"/>
        <v>-11845</v>
      </c>
      <c r="F12" s="36">
        <f>SUM(D12/C12)*100</f>
        <v>90.3933495539335</v>
      </c>
      <c r="G12" s="18">
        <v>0</v>
      </c>
      <c r="H12" s="17"/>
      <c r="I12" s="17"/>
      <c r="J12" s="52">
        <v>0</v>
      </c>
    </row>
    <row r="13" spans="1:10" ht="37.5" customHeight="1">
      <c r="A13" s="8">
        <v>22010300</v>
      </c>
      <c r="B13" s="6" t="s">
        <v>22</v>
      </c>
      <c r="C13" s="18">
        <v>123300</v>
      </c>
      <c r="D13" s="18">
        <v>92876</v>
      </c>
      <c r="E13" s="18">
        <f t="shared" si="0"/>
        <v>-30424</v>
      </c>
      <c r="F13" s="15">
        <f>SUM(D13/C13)*100</f>
        <v>75.32522303325223</v>
      </c>
      <c r="G13" s="18">
        <v>0</v>
      </c>
      <c r="H13" s="18"/>
      <c r="I13" s="18"/>
      <c r="J13" s="53">
        <v>0</v>
      </c>
    </row>
    <row r="14" spans="1:10" ht="15.75" customHeight="1">
      <c r="A14" s="8">
        <v>22012500</v>
      </c>
      <c r="B14" s="6" t="s">
        <v>23</v>
      </c>
      <c r="C14" s="18">
        <v>0</v>
      </c>
      <c r="D14" s="18">
        <v>18579</v>
      </c>
      <c r="E14" s="18">
        <f t="shared" si="0"/>
        <v>18579</v>
      </c>
      <c r="F14" s="15">
        <v>0</v>
      </c>
      <c r="G14" s="18">
        <v>0</v>
      </c>
      <c r="H14" s="18"/>
      <c r="I14" s="18"/>
      <c r="J14" s="53">
        <v>0</v>
      </c>
    </row>
    <row r="15" spans="1:10" ht="39" customHeight="1">
      <c r="A15" s="9">
        <v>22080400</v>
      </c>
      <c r="B15" s="6" t="s">
        <v>24</v>
      </c>
      <c r="C15" s="18">
        <v>196700</v>
      </c>
      <c r="D15" s="18">
        <v>97300</v>
      </c>
      <c r="E15" s="18">
        <f t="shared" si="0"/>
        <v>-99400</v>
      </c>
      <c r="F15" s="15">
        <f>SUM(D15/C15)*100</f>
        <v>49.46619217081851</v>
      </c>
      <c r="G15" s="18">
        <v>0</v>
      </c>
      <c r="H15" s="18"/>
      <c r="I15" s="18"/>
      <c r="J15" s="53">
        <v>0</v>
      </c>
    </row>
    <row r="16" spans="1:10" ht="60.75" customHeight="1">
      <c r="A16" s="9">
        <v>22130000</v>
      </c>
      <c r="B16" s="6" t="s">
        <v>55</v>
      </c>
      <c r="C16" s="18">
        <v>0</v>
      </c>
      <c r="D16" s="18">
        <v>2074</v>
      </c>
      <c r="E16" s="18">
        <f t="shared" si="0"/>
        <v>2074</v>
      </c>
      <c r="F16" s="15">
        <v>0</v>
      </c>
      <c r="G16" s="18">
        <v>0</v>
      </c>
      <c r="H16" s="18"/>
      <c r="I16" s="18"/>
      <c r="J16" s="53">
        <v>0</v>
      </c>
    </row>
    <row r="17" spans="1:10" ht="15" customHeight="1">
      <c r="A17" s="9">
        <v>24060300</v>
      </c>
      <c r="B17" s="5" t="s">
        <v>25</v>
      </c>
      <c r="C17" s="18">
        <v>0</v>
      </c>
      <c r="D17" s="18">
        <v>1436</v>
      </c>
      <c r="E17" s="18">
        <f t="shared" si="0"/>
        <v>1436</v>
      </c>
      <c r="F17" s="15">
        <v>0</v>
      </c>
      <c r="G17" s="18">
        <v>0</v>
      </c>
      <c r="H17" s="18"/>
      <c r="I17" s="18"/>
      <c r="J17" s="53">
        <v>0</v>
      </c>
    </row>
    <row r="18" spans="1:10" s="45" customFormat="1" ht="15" customHeight="1">
      <c r="A18" s="46">
        <v>25000000</v>
      </c>
      <c r="B18" s="69" t="s">
        <v>42</v>
      </c>
      <c r="C18" s="47"/>
      <c r="D18" s="47"/>
      <c r="E18" s="47"/>
      <c r="F18" s="48"/>
      <c r="G18" s="49">
        <f>G19</f>
        <v>131100</v>
      </c>
      <c r="H18" s="49">
        <f>H19</f>
        <v>64661</v>
      </c>
      <c r="I18" s="49">
        <f>H18-G18</f>
        <v>-66439</v>
      </c>
      <c r="J18" s="86">
        <f>SUM(H18/G18)*100</f>
        <v>49.32189168573608</v>
      </c>
    </row>
    <row r="19" spans="1:10" ht="38.25" customHeight="1" thickBot="1">
      <c r="A19" s="40">
        <v>25010300</v>
      </c>
      <c r="B19" s="30" t="s">
        <v>43</v>
      </c>
      <c r="C19" s="23"/>
      <c r="D19" s="23"/>
      <c r="E19" s="23"/>
      <c r="F19" s="28"/>
      <c r="G19" s="18">
        <v>131100</v>
      </c>
      <c r="H19" s="23">
        <v>64661</v>
      </c>
      <c r="I19" s="18">
        <f>H19-G19</f>
        <v>-66439</v>
      </c>
      <c r="J19" s="29">
        <f>SUM(H19/G19)*100</f>
        <v>49.32189168573608</v>
      </c>
    </row>
    <row r="20" spans="1:10" s="68" customFormat="1" ht="15" customHeight="1" thickBot="1">
      <c r="A20" s="72"/>
      <c r="B20" s="83" t="s">
        <v>2</v>
      </c>
      <c r="C20" s="66">
        <f>SUM(C8+C11)</f>
        <v>320000</v>
      </c>
      <c r="D20" s="66">
        <f>SUM(D8+D11)</f>
        <v>212265</v>
      </c>
      <c r="E20" s="66">
        <f>SUM(E8+E11)</f>
        <v>-107735</v>
      </c>
      <c r="F20" s="67">
        <f>SUM(D20/C20)*100</f>
        <v>66.3328125</v>
      </c>
      <c r="G20" s="66">
        <f>SUM(G8+G11)</f>
        <v>131100</v>
      </c>
      <c r="H20" s="66">
        <f>SUM(H8+H11)</f>
        <v>64661</v>
      </c>
      <c r="I20" s="66">
        <f>SUM(I8+I11)</f>
        <v>-66439</v>
      </c>
      <c r="J20" s="84">
        <f>SUM(H20/G20)*100</f>
        <v>49.32189168573608</v>
      </c>
    </row>
    <row r="21" spans="1:10" s="103" customFormat="1" ht="15" customHeight="1" thickBot="1">
      <c r="A21" s="99">
        <v>40000000</v>
      </c>
      <c r="B21" s="100" t="s">
        <v>3</v>
      </c>
      <c r="C21" s="101">
        <f>SUM(C22:C23)</f>
        <v>3888913</v>
      </c>
      <c r="D21" s="101">
        <f>SUM(D22:D23)</f>
        <v>3888531</v>
      </c>
      <c r="E21" s="101">
        <f>D21-C21</f>
        <v>-382</v>
      </c>
      <c r="F21" s="102">
        <f>SUM(D21/C21)*100</f>
        <v>99.99017720375848</v>
      </c>
      <c r="G21" s="101">
        <f>SUM(G22:G23)</f>
        <v>798450</v>
      </c>
      <c r="H21" s="101">
        <f>SUM(H22:H23)</f>
        <v>798450</v>
      </c>
      <c r="I21" s="101">
        <f>H21-G21</f>
        <v>0</v>
      </c>
      <c r="J21" s="102">
        <f>SUM(H21/G21)*100</f>
        <v>100</v>
      </c>
    </row>
    <row r="22" spans="1:10" s="76" customFormat="1" ht="16.5" customHeight="1">
      <c r="A22" s="77">
        <v>41030000</v>
      </c>
      <c r="B22" s="78" t="s">
        <v>56</v>
      </c>
      <c r="C22" s="73">
        <v>1168100</v>
      </c>
      <c r="D22" s="73">
        <v>1168100</v>
      </c>
      <c r="E22" s="20">
        <f>D22-C22</f>
        <v>0</v>
      </c>
      <c r="F22" s="15">
        <f>SUM(D22/C22)*100</f>
        <v>100</v>
      </c>
      <c r="G22" s="73">
        <v>0</v>
      </c>
      <c r="H22" s="74"/>
      <c r="I22" s="73"/>
      <c r="J22" s="75">
        <v>0</v>
      </c>
    </row>
    <row r="23" spans="1:10" s="76" customFormat="1" ht="16.5" customHeight="1" thickBot="1">
      <c r="A23" s="79">
        <v>41050000</v>
      </c>
      <c r="B23" s="97" t="s">
        <v>17</v>
      </c>
      <c r="C23" s="80">
        <v>2720813</v>
      </c>
      <c r="D23" s="80">
        <v>2720431</v>
      </c>
      <c r="E23" s="18">
        <f>D23-C23</f>
        <v>-382</v>
      </c>
      <c r="F23" s="15">
        <f>SUM(D23/C23)*100</f>
        <v>99.98596007884409</v>
      </c>
      <c r="G23" s="82">
        <v>798450</v>
      </c>
      <c r="H23" s="81">
        <v>798450</v>
      </c>
      <c r="I23" s="18">
        <f>H23-G23</f>
        <v>0</v>
      </c>
      <c r="J23" s="29">
        <f>SUM(H23/G23)*100</f>
        <v>100</v>
      </c>
    </row>
    <row r="24" spans="1:10" s="68" customFormat="1" ht="16.5" customHeight="1" thickBot="1">
      <c r="A24" s="72">
        <v>90010300</v>
      </c>
      <c r="B24" s="65" t="s">
        <v>4</v>
      </c>
      <c r="C24" s="66">
        <f>SUM(C20+C21)</f>
        <v>4208913</v>
      </c>
      <c r="D24" s="66">
        <f>SUM(D20+D21)</f>
        <v>4100796</v>
      </c>
      <c r="E24" s="66">
        <f>SUM(E20+E21)</f>
        <v>-108117</v>
      </c>
      <c r="F24" s="67">
        <f>SUM(D24/C24)*100</f>
        <v>97.43123699634562</v>
      </c>
      <c r="G24" s="66">
        <f>SUM(G20+G21)</f>
        <v>929550</v>
      </c>
      <c r="H24" s="66">
        <f>SUM(H20+H21)</f>
        <v>863111</v>
      </c>
      <c r="I24" s="66">
        <f>SUM(I20+I21)</f>
        <v>-66439</v>
      </c>
      <c r="J24" s="67">
        <f>SUM(H24/G24)*100</f>
        <v>92.85256306815126</v>
      </c>
    </row>
    <row r="25" spans="1:10" ht="18" customHeight="1" thickBot="1">
      <c r="A25" s="116" t="s">
        <v>11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s="45" customFormat="1" ht="15.75" customHeight="1" thickBot="1">
      <c r="A26" s="64" t="s">
        <v>12</v>
      </c>
      <c r="B26" s="42" t="s">
        <v>5</v>
      </c>
      <c r="C26" s="43">
        <f>SUM(C27:C29)</f>
        <v>3850001</v>
      </c>
      <c r="D26" s="43">
        <f>SUM(D27:D29)</f>
        <v>2684199</v>
      </c>
      <c r="E26" s="43">
        <f aca="true" t="shared" si="1" ref="E26:E44">SUM(D26-C26)</f>
        <v>-1165802</v>
      </c>
      <c r="F26" s="44">
        <f aca="true" t="shared" si="2" ref="F26:F44">SUM(D26/C26)*100</f>
        <v>69.71943643651002</v>
      </c>
      <c r="G26" s="43">
        <f>SUM(G27:G29)</f>
        <v>131100</v>
      </c>
      <c r="H26" s="43">
        <f>SUM(H27:H29)</f>
        <v>0</v>
      </c>
      <c r="I26" s="43">
        <f>SUM(H26-G26)</f>
        <v>-131100</v>
      </c>
      <c r="J26" s="44">
        <f>SUM(H26/G26)*100</f>
        <v>0</v>
      </c>
    </row>
    <row r="27" spans="1:10" ht="27" customHeight="1">
      <c r="A27" s="10" t="s">
        <v>26</v>
      </c>
      <c r="B27" s="32" t="s">
        <v>27</v>
      </c>
      <c r="C27" s="20">
        <v>3172200</v>
      </c>
      <c r="D27" s="20">
        <v>2415060</v>
      </c>
      <c r="E27" s="20">
        <f t="shared" si="1"/>
        <v>-757140</v>
      </c>
      <c r="F27" s="33">
        <f t="shared" si="2"/>
        <v>76.13202194060904</v>
      </c>
      <c r="G27" s="20">
        <v>131100</v>
      </c>
      <c r="H27" s="20"/>
      <c r="I27" s="20">
        <f aca="true" t="shared" si="3" ref="I27:I44">SUM(H27-G27)</f>
        <v>-131100</v>
      </c>
      <c r="J27" s="33">
        <f>SUM(H27/G27)*100</f>
        <v>0</v>
      </c>
    </row>
    <row r="28" spans="1:10" ht="16.5" customHeight="1">
      <c r="A28" s="11" t="s">
        <v>28</v>
      </c>
      <c r="B28" s="6" t="s">
        <v>29</v>
      </c>
      <c r="C28" s="18">
        <v>600000</v>
      </c>
      <c r="D28" s="18">
        <v>191393</v>
      </c>
      <c r="E28" s="18">
        <f t="shared" si="1"/>
        <v>-408607</v>
      </c>
      <c r="F28" s="15">
        <f t="shared" si="2"/>
        <v>31.898833333333332</v>
      </c>
      <c r="G28" s="18"/>
      <c r="H28" s="18"/>
      <c r="I28" s="18">
        <f t="shared" si="3"/>
        <v>0</v>
      </c>
      <c r="J28" s="53">
        <v>0</v>
      </c>
    </row>
    <row r="29" spans="1:10" ht="17.25" customHeight="1" thickBot="1">
      <c r="A29" s="70" t="s">
        <v>49</v>
      </c>
      <c r="B29" s="30" t="s">
        <v>29</v>
      </c>
      <c r="C29" s="23">
        <v>77801</v>
      </c>
      <c r="D29" s="23">
        <v>77746</v>
      </c>
      <c r="E29" s="23">
        <f aca="true" t="shared" si="4" ref="E29:E34">SUM(D29-C29)</f>
        <v>-55</v>
      </c>
      <c r="F29" s="28">
        <f aca="true" t="shared" si="5" ref="F29:F34">SUM(D29/C29)*100</f>
        <v>99.92930682124909</v>
      </c>
      <c r="G29" s="23"/>
      <c r="H29" s="23"/>
      <c r="I29" s="23">
        <v>0</v>
      </c>
      <c r="J29" s="71">
        <v>0</v>
      </c>
    </row>
    <row r="30" spans="1:10" s="45" customFormat="1" ht="17.25" customHeight="1" thickBot="1">
      <c r="A30" s="64" t="s">
        <v>13</v>
      </c>
      <c r="B30" s="42" t="s">
        <v>50</v>
      </c>
      <c r="C30" s="43">
        <f>C31</f>
        <v>465000</v>
      </c>
      <c r="D30" s="43">
        <f>D31</f>
        <v>368088</v>
      </c>
      <c r="E30" s="43">
        <f t="shared" si="4"/>
        <v>-96912</v>
      </c>
      <c r="F30" s="44">
        <f t="shared" si="5"/>
        <v>79.15870967741935</v>
      </c>
      <c r="G30" s="43">
        <f>G31</f>
        <v>0</v>
      </c>
      <c r="H30" s="43">
        <f>H31</f>
        <v>0</v>
      </c>
      <c r="I30" s="43">
        <f>SUM(H30-G30)</f>
        <v>0</v>
      </c>
      <c r="J30" s="44">
        <v>0</v>
      </c>
    </row>
    <row r="31" spans="1:10" ht="28.5" customHeight="1" thickBot="1">
      <c r="A31" s="87" t="s">
        <v>47</v>
      </c>
      <c r="B31" s="88" t="s">
        <v>48</v>
      </c>
      <c r="C31" s="89">
        <v>465000</v>
      </c>
      <c r="D31" s="89">
        <v>368088</v>
      </c>
      <c r="E31" s="89">
        <f t="shared" si="4"/>
        <v>-96912</v>
      </c>
      <c r="F31" s="90">
        <f t="shared" si="5"/>
        <v>79.15870967741935</v>
      </c>
      <c r="G31" s="89"/>
      <c r="H31" s="89"/>
      <c r="I31" s="89">
        <f>SUM(H31-G31)</f>
        <v>0</v>
      </c>
      <c r="J31" s="91">
        <v>0</v>
      </c>
    </row>
    <row r="32" spans="1:10" ht="15" customHeight="1" thickBot="1">
      <c r="A32" s="64" t="s">
        <v>52</v>
      </c>
      <c r="B32" s="92" t="s">
        <v>51</v>
      </c>
      <c r="C32" s="43">
        <f>C33</f>
        <v>3336603</v>
      </c>
      <c r="D32" s="43">
        <f>D33</f>
        <v>3335545</v>
      </c>
      <c r="E32" s="43">
        <f t="shared" si="4"/>
        <v>-1058</v>
      </c>
      <c r="F32" s="44">
        <f t="shared" si="5"/>
        <v>99.96829110325682</v>
      </c>
      <c r="G32" s="43">
        <f>G33</f>
        <v>798450</v>
      </c>
      <c r="H32" s="43">
        <f>H33</f>
        <v>798450</v>
      </c>
      <c r="I32" s="43">
        <f>SUM(H32-G32)</f>
        <v>0</v>
      </c>
      <c r="J32" s="44">
        <f>SUM(H32/G32)*100</f>
        <v>100</v>
      </c>
    </row>
    <row r="33" spans="1:10" s="76" customFormat="1" ht="15.75" customHeight="1" thickBot="1">
      <c r="A33" s="94" t="s">
        <v>53</v>
      </c>
      <c r="B33" s="95" t="s">
        <v>54</v>
      </c>
      <c r="C33" s="93">
        <v>3336603</v>
      </c>
      <c r="D33" s="93">
        <v>3335545</v>
      </c>
      <c r="E33" s="89">
        <f t="shared" si="4"/>
        <v>-1058</v>
      </c>
      <c r="F33" s="90">
        <f t="shared" si="5"/>
        <v>99.96829110325682</v>
      </c>
      <c r="G33" s="93">
        <v>798450</v>
      </c>
      <c r="H33" s="93">
        <v>798450</v>
      </c>
      <c r="I33" s="89">
        <f>SUM(H33-G33)</f>
        <v>0</v>
      </c>
      <c r="J33" s="90">
        <f>SUM(H33/G33)*100</f>
        <v>100</v>
      </c>
    </row>
    <row r="34" spans="1:10" s="68" customFormat="1" ht="16.5" customHeight="1" thickBot="1">
      <c r="A34" s="96"/>
      <c r="B34" s="98" t="s">
        <v>57</v>
      </c>
      <c r="C34" s="66">
        <f>SUM(C26+C30+C32)</f>
        <v>7651604</v>
      </c>
      <c r="D34" s="66">
        <f>SUM(D26+D30+D32)</f>
        <v>6387832</v>
      </c>
      <c r="E34" s="66">
        <f t="shared" si="4"/>
        <v>-1263772</v>
      </c>
      <c r="F34" s="67">
        <f t="shared" si="5"/>
        <v>83.48356762843451</v>
      </c>
      <c r="G34" s="66">
        <f>SUM(G26+G30+G32)</f>
        <v>929550</v>
      </c>
      <c r="H34" s="66">
        <f>SUM(H26+H30+H32)</f>
        <v>798450</v>
      </c>
      <c r="I34" s="66">
        <f>SUM(H34-G34)</f>
        <v>-131100</v>
      </c>
      <c r="J34" s="67">
        <f>SUM(H34/G34)*100</f>
        <v>85.89640148458932</v>
      </c>
    </row>
    <row r="35" spans="1:10" s="45" customFormat="1" ht="15" customHeight="1" thickBot="1">
      <c r="A35" s="64" t="s">
        <v>30</v>
      </c>
      <c r="B35" s="42" t="s">
        <v>31</v>
      </c>
      <c r="C35" s="43">
        <f>C36</f>
        <v>88925</v>
      </c>
      <c r="D35" s="43">
        <f>D36</f>
        <v>49919</v>
      </c>
      <c r="E35" s="43">
        <f t="shared" si="1"/>
        <v>-39006</v>
      </c>
      <c r="F35" s="44">
        <f t="shared" si="2"/>
        <v>56.136069721675575</v>
      </c>
      <c r="G35" s="43">
        <f>SUM(G36+G39)</f>
        <v>0</v>
      </c>
      <c r="H35" s="43">
        <f>SUM(H36+H39)</f>
        <v>0</v>
      </c>
      <c r="I35" s="43">
        <f t="shared" si="3"/>
        <v>0</v>
      </c>
      <c r="J35" s="44">
        <v>0</v>
      </c>
    </row>
    <row r="36" spans="1:10" s="45" customFormat="1" ht="14.25" customHeight="1" hidden="1">
      <c r="A36" s="58"/>
      <c r="B36" s="59" t="s">
        <v>44</v>
      </c>
      <c r="C36" s="60">
        <f>C38</f>
        <v>88925</v>
      </c>
      <c r="D36" s="60">
        <f>D38</f>
        <v>49919</v>
      </c>
      <c r="E36" s="61">
        <f t="shared" si="1"/>
        <v>-39006</v>
      </c>
      <c r="F36" s="62">
        <f t="shared" si="2"/>
        <v>56.136069721675575</v>
      </c>
      <c r="G36" s="61"/>
      <c r="H36" s="61"/>
      <c r="I36" s="61">
        <f t="shared" si="3"/>
        <v>0</v>
      </c>
      <c r="J36" s="63">
        <v>0</v>
      </c>
    </row>
    <row r="37" spans="1:10" ht="15.75" customHeight="1" hidden="1">
      <c r="A37" s="11" t="s">
        <v>32</v>
      </c>
      <c r="B37" s="6" t="s">
        <v>33</v>
      </c>
      <c r="C37" s="18"/>
      <c r="D37" s="18"/>
      <c r="E37" s="18">
        <f>SUM(D37-C37)</f>
        <v>0</v>
      </c>
      <c r="F37" s="15" t="e">
        <f>SUM(D37/C37)*100</f>
        <v>#DIV/0!</v>
      </c>
      <c r="G37" s="18"/>
      <c r="H37" s="18"/>
      <c r="I37" s="18">
        <f>SUM(H37-G37)</f>
        <v>0</v>
      </c>
      <c r="J37" s="53">
        <v>0</v>
      </c>
    </row>
    <row r="38" spans="1:10" ht="28.5" customHeight="1" thickBot="1">
      <c r="A38" s="11" t="s">
        <v>34</v>
      </c>
      <c r="B38" s="6" t="s">
        <v>19</v>
      </c>
      <c r="C38" s="18">
        <v>88925</v>
      </c>
      <c r="D38" s="18">
        <v>49919</v>
      </c>
      <c r="E38" s="18">
        <f t="shared" si="1"/>
        <v>-39006</v>
      </c>
      <c r="F38" s="15">
        <f t="shared" si="2"/>
        <v>56.136069721675575</v>
      </c>
      <c r="G38" s="18"/>
      <c r="H38" s="18"/>
      <c r="I38" s="18">
        <f t="shared" si="3"/>
        <v>0</v>
      </c>
      <c r="J38" s="53">
        <v>0</v>
      </c>
    </row>
    <row r="39" spans="1:10" s="45" customFormat="1" ht="39.75" customHeight="1" hidden="1">
      <c r="A39" s="50"/>
      <c r="B39" s="51" t="s">
        <v>45</v>
      </c>
      <c r="C39" s="47"/>
      <c r="D39" s="47"/>
      <c r="E39" s="47">
        <f t="shared" si="1"/>
        <v>0</v>
      </c>
      <c r="F39" s="48">
        <v>0</v>
      </c>
      <c r="G39" s="47">
        <f>SUM(G40:G41)</f>
        <v>0</v>
      </c>
      <c r="H39" s="47">
        <f>SUM(H40:H41)</f>
        <v>0</v>
      </c>
      <c r="I39" s="47">
        <f t="shared" si="3"/>
        <v>0</v>
      </c>
      <c r="J39" s="48" t="e">
        <f aca="true" t="shared" si="6" ref="J39:J44">SUM(H39/G39)*100</f>
        <v>#DIV/0!</v>
      </c>
    </row>
    <row r="40" spans="1:10" ht="17.25" customHeight="1" hidden="1">
      <c r="A40" s="11" t="s">
        <v>32</v>
      </c>
      <c r="B40" s="6" t="s">
        <v>33</v>
      </c>
      <c r="C40" s="18"/>
      <c r="D40" s="18"/>
      <c r="E40" s="18">
        <f t="shared" si="1"/>
        <v>0</v>
      </c>
      <c r="F40" s="15">
        <v>0</v>
      </c>
      <c r="G40" s="18"/>
      <c r="H40" s="18"/>
      <c r="I40" s="18">
        <f t="shared" si="3"/>
        <v>0</v>
      </c>
      <c r="J40" s="15" t="e">
        <f t="shared" si="6"/>
        <v>#DIV/0!</v>
      </c>
    </row>
    <row r="41" spans="1:10" ht="41.25" customHeight="1" hidden="1" thickBot="1">
      <c r="A41" s="11" t="s">
        <v>34</v>
      </c>
      <c r="B41" s="6" t="s">
        <v>19</v>
      </c>
      <c r="C41" s="18"/>
      <c r="D41" s="18"/>
      <c r="E41" s="18">
        <f t="shared" si="1"/>
        <v>0</v>
      </c>
      <c r="F41" s="15">
        <v>0</v>
      </c>
      <c r="G41" s="18"/>
      <c r="H41" s="18"/>
      <c r="I41" s="18">
        <f t="shared" si="3"/>
        <v>0</v>
      </c>
      <c r="J41" s="15" t="e">
        <f t="shared" si="6"/>
        <v>#DIV/0!</v>
      </c>
    </row>
    <row r="42" spans="1:10" ht="3.75" customHeight="1" hidden="1">
      <c r="A42" s="11" t="s">
        <v>14</v>
      </c>
      <c r="B42" s="6" t="s">
        <v>15</v>
      </c>
      <c r="C42" s="18"/>
      <c r="D42" s="21"/>
      <c r="E42" s="18">
        <f t="shared" si="1"/>
        <v>0</v>
      </c>
      <c r="F42" s="15" t="e">
        <f t="shared" si="2"/>
        <v>#DIV/0!</v>
      </c>
      <c r="G42" s="18"/>
      <c r="H42" s="21"/>
      <c r="I42" s="18">
        <f t="shared" si="3"/>
        <v>0</v>
      </c>
      <c r="J42" s="15" t="e">
        <f t="shared" si="6"/>
        <v>#DIV/0!</v>
      </c>
    </row>
    <row r="43" spans="1:10" ht="3.75" customHeight="1" hidden="1" thickBot="1">
      <c r="A43" s="12">
        <v>9800</v>
      </c>
      <c r="B43" s="26" t="s">
        <v>16</v>
      </c>
      <c r="C43" s="22"/>
      <c r="D43" s="19"/>
      <c r="E43" s="19">
        <f t="shared" si="1"/>
        <v>0</v>
      </c>
      <c r="F43" s="16" t="e">
        <f t="shared" si="2"/>
        <v>#DIV/0!</v>
      </c>
      <c r="G43" s="22"/>
      <c r="H43" s="19"/>
      <c r="I43" s="19">
        <f t="shared" si="3"/>
        <v>0</v>
      </c>
      <c r="J43" s="16" t="e">
        <f t="shared" si="6"/>
        <v>#DIV/0!</v>
      </c>
    </row>
    <row r="44" spans="1:10" s="103" customFormat="1" ht="15" customHeight="1" thickBot="1">
      <c r="A44" s="104">
        <v>900203</v>
      </c>
      <c r="B44" s="105" t="s">
        <v>58</v>
      </c>
      <c r="C44" s="106">
        <f>SUM(C34+C35)</f>
        <v>7740529</v>
      </c>
      <c r="D44" s="106">
        <f>SUM(D34+D35)</f>
        <v>6437751</v>
      </c>
      <c r="E44" s="107">
        <f t="shared" si="1"/>
        <v>-1302778</v>
      </c>
      <c r="F44" s="108">
        <f t="shared" si="2"/>
        <v>83.16939320297101</v>
      </c>
      <c r="G44" s="106">
        <f>SUM(G34+G35)</f>
        <v>929550</v>
      </c>
      <c r="H44" s="106">
        <f>SUM(H34+H35)</f>
        <v>798450</v>
      </c>
      <c r="I44" s="107">
        <f t="shared" si="3"/>
        <v>-131100</v>
      </c>
      <c r="J44" s="108">
        <f t="shared" si="6"/>
        <v>85.89640148458932</v>
      </c>
    </row>
    <row r="45" spans="2:9" ht="11.25" customHeight="1" hidden="1">
      <c r="B45" s="14"/>
      <c r="C45" s="14"/>
      <c r="D45" s="14"/>
      <c r="E45" s="14"/>
      <c r="G45" s="14"/>
      <c r="H45" s="14"/>
      <c r="I45" s="14"/>
    </row>
    <row r="46" spans="2:9" ht="12.75" hidden="1">
      <c r="B46" s="14"/>
      <c r="C46" s="14"/>
      <c r="D46" s="14"/>
      <c r="E46" s="14"/>
      <c r="G46" s="14"/>
      <c r="H46" s="14"/>
      <c r="I46" s="14"/>
    </row>
    <row r="47" spans="2:9" ht="12.75" hidden="1">
      <c r="B47" s="14"/>
      <c r="C47" s="14"/>
      <c r="D47" s="14"/>
      <c r="E47" s="14"/>
      <c r="G47" s="14"/>
      <c r="H47" s="14"/>
      <c r="I47" s="14"/>
    </row>
    <row r="48" spans="2:9" ht="12.75" hidden="1">
      <c r="B48" s="14"/>
      <c r="C48" s="14"/>
      <c r="D48" s="14"/>
      <c r="E48" s="14"/>
      <c r="G48" s="14"/>
      <c r="H48" s="14"/>
      <c r="I48" s="14"/>
    </row>
    <row r="49" spans="1:9" ht="22.5" customHeight="1">
      <c r="A49" s="110" t="s">
        <v>18</v>
      </c>
      <c r="B49" s="110"/>
      <c r="C49" s="110"/>
      <c r="D49" s="14"/>
      <c r="E49" s="27"/>
      <c r="G49" s="14"/>
      <c r="H49" s="14"/>
      <c r="I49" s="27" t="s">
        <v>35</v>
      </c>
    </row>
    <row r="50" spans="2:9" ht="12.75">
      <c r="B50" s="2"/>
      <c r="C50" s="3"/>
      <c r="D50" s="3"/>
      <c r="E50" s="3"/>
      <c r="G50" s="3"/>
      <c r="H50" s="3"/>
      <c r="I50" s="3"/>
    </row>
    <row r="51" spans="4:8" ht="12.75">
      <c r="D51" s="25"/>
      <c r="H51" s="25"/>
    </row>
  </sheetData>
  <mergeCells count="10">
    <mergeCell ref="A49:C49"/>
    <mergeCell ref="A3:F3"/>
    <mergeCell ref="A1:J1"/>
    <mergeCell ref="A2:J2"/>
    <mergeCell ref="C5:F5"/>
    <mergeCell ref="G5:J5"/>
    <mergeCell ref="A7:J7"/>
    <mergeCell ref="A25:J25"/>
    <mergeCell ref="B5:B6"/>
    <mergeCell ref="A5:A6"/>
  </mergeCells>
  <printOptions/>
  <pageMargins left="0.42" right="0.3937007874015748" top="0.5905511811023623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Nachalnuk</dc:creator>
  <cp:keywords/>
  <dc:description/>
  <cp:lastModifiedBy>Kulakova</cp:lastModifiedBy>
  <cp:lastPrinted>2023-01-27T12:42:25Z</cp:lastPrinted>
  <dcterms:created xsi:type="dcterms:W3CDTF">2009-07-06T09:41:35Z</dcterms:created>
  <dcterms:modified xsi:type="dcterms:W3CDTF">2023-02-21T14:45:13Z</dcterms:modified>
  <cp:category/>
  <cp:version/>
  <cp:contentType/>
  <cp:contentStatus/>
</cp:coreProperties>
</file>