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5480" windowHeight="7476" tabRatio="921" activeTab="4"/>
  </bookViews>
  <sheets>
    <sheet name="дод2 " sheetId="1" r:id="rId1"/>
    <sheet name="Дод3" sheetId="2" r:id="rId2"/>
    <sheet name="Дод 3.1" sheetId="3" r:id="rId3"/>
    <sheet name="дод4" sheetId="4" r:id="rId4"/>
    <sheet name="дод5" sheetId="5" r:id="rId5"/>
  </sheets>
  <definedNames>
    <definedName name="_xlfn.AGGREGATE" hidden="1">#NAME?</definedName>
    <definedName name="_xlnm._FilterDatabase" localSheetId="0" hidden="1">'дод2 '!$S$2:$S$286</definedName>
    <definedName name="_xlnm.Print_Titles" localSheetId="0">'дод2 '!$8:$14</definedName>
    <definedName name="_xlnm.Print_Titles" localSheetId="4">'дод5'!$8:$14</definedName>
    <definedName name="_xlnm.Print_Area" localSheetId="0">'дод2 '!$A$1:$R$287</definedName>
    <definedName name="_xlnm.Print_Area" localSheetId="3">'дод4'!$A$1:$J$103</definedName>
    <definedName name="_xlnm.Print_Area" localSheetId="4">'дод5'!$A$1:$F$32</definedName>
  </definedNames>
  <calcPr fullCalcOnLoad="1"/>
</workbook>
</file>

<file path=xl/sharedStrings.xml><?xml version="1.0" encoding="utf-8"?>
<sst xmlns="http://schemas.openxmlformats.org/spreadsheetml/2006/main" count="1190" uniqueCount="731">
  <si>
    <t>Субвенція з місцевого бюджету на здійснення природоохоронних заходів</t>
  </si>
  <si>
    <t>Департамент регіонального розвитку Житомирської обласної державної адміністрації</t>
  </si>
  <si>
    <t>0813121</t>
  </si>
  <si>
    <t>0813122</t>
  </si>
  <si>
    <t>0813123</t>
  </si>
  <si>
    <t>2819740</t>
  </si>
  <si>
    <t>9740</t>
  </si>
  <si>
    <t>Надання субсидій населенню для відшкодування витрат на оплату житлово-комунальних послуг</t>
  </si>
  <si>
    <t>Надання державної соціальної допомоги, які не мають права на пенсію та особам з інвалідністю, державної соціальної допомоги на догляд</t>
  </si>
  <si>
    <t>Надання фінансової підтримки громадським організаціям ветеранів, осіб з інвалідністю  діяльність яких має соціальну спрямованість</t>
  </si>
  <si>
    <t>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t>
  </si>
  <si>
    <t>1115053</t>
  </si>
  <si>
    <t>5053</t>
  </si>
  <si>
    <t>Фінансова підтримка на утримання місцевих осередків (рад) всеукраїнських організацій фізкультурно-спортивної спрямованості</t>
  </si>
  <si>
    <t>1115061</t>
  </si>
  <si>
    <t>5061</t>
  </si>
  <si>
    <t>Загальний фонд</t>
  </si>
  <si>
    <t>Спеціальний фонд</t>
  </si>
  <si>
    <t>Разом</t>
  </si>
  <si>
    <t>1060</t>
  </si>
  <si>
    <t>1150</t>
  </si>
  <si>
    <t>2010</t>
  </si>
  <si>
    <t>Багатопрофільна стаціонарна медична допомога населенню</t>
  </si>
  <si>
    <t>2030</t>
  </si>
  <si>
    <t>0732</t>
  </si>
  <si>
    <t>2050</t>
  </si>
  <si>
    <t>Усього</t>
  </si>
  <si>
    <t>(код бюджету)</t>
  </si>
  <si>
    <t>до рішення районної ради</t>
  </si>
  <si>
    <t>9510</t>
  </si>
  <si>
    <t>0813224</t>
  </si>
  <si>
    <t>Надання загальної середньої освіти закладами загальної середньої освіти (у тому числі з дошкільними підрозділами (відділеннями, групами))</t>
  </si>
  <si>
    <t>Надання позашкільної освіти закладами позашкільними освіти, заходи із позашкільної роботи з дітьми</t>
  </si>
  <si>
    <t xml:space="preserve">Методичне забезпечення діяльності закладів освіти </t>
  </si>
  <si>
    <t>Голова районної ради</t>
  </si>
  <si>
    <t>Артур ЗАГРИВИЙ</t>
  </si>
  <si>
    <t>Забезпечення функціонування підприємств, установ та організацій, що виробляють, виконують та/або надають житлово-комунальні послуги</t>
  </si>
  <si>
    <t>1014082</t>
  </si>
  <si>
    <t>4082</t>
  </si>
  <si>
    <t>1018420</t>
  </si>
  <si>
    <t>8420</t>
  </si>
  <si>
    <t>Субвенція з місцевого бюджету державному бюджету на виконання програм соціально-економічного розвитку регіонів</t>
  </si>
  <si>
    <t>0110180</t>
  </si>
  <si>
    <t>Заходи державної політики із забезпечення рівних прав та можливостей жінок та чоловіків</t>
  </si>
  <si>
    <t>Заходи з організації рятування на водах</t>
  </si>
  <si>
    <t>Надання пільг на придбання твердого та рідкого пічного побутового палива і скрапленого газу окремим категоріям громадян відповідно до законодавства</t>
  </si>
  <si>
    <t>0813022</t>
  </si>
  <si>
    <t xml:space="preserve">Надання субсидій населенню для відшкодування витрат на придбання твердого та рідкого пічного побутового палива і скрапленого газу </t>
  </si>
  <si>
    <t>0813031</t>
  </si>
  <si>
    <t>Надання інших пільг окремим категоріям громадян відповідно до законодавства</t>
  </si>
  <si>
    <t>0813032</t>
  </si>
  <si>
    <t>Надання пільг окремим категоріям громадян з оплати послуг зв'язку</t>
  </si>
  <si>
    <t>0813033</t>
  </si>
  <si>
    <t>Компенсаційні виплати за пільговий проїзд автомобільним транспортом окремим категоріям громадян</t>
  </si>
  <si>
    <t>0614030</t>
  </si>
  <si>
    <t>0614060</t>
  </si>
  <si>
    <t>4060</t>
  </si>
  <si>
    <t>0614081</t>
  </si>
  <si>
    <t>0614082</t>
  </si>
  <si>
    <t>0615011</t>
  </si>
  <si>
    <t>0615012</t>
  </si>
  <si>
    <t xml:space="preserve">Проведення навчально-тренувальних зборів і змагань з неолімпійських видів спорту </t>
  </si>
  <si>
    <t>на придбання пально-мастильних матеріалів (бензин А-95)</t>
  </si>
  <si>
    <t>на охорону приміщеннь бюджетних установ та заходи із захисту приміщень (охоронні послуги  по охороні приміщення Будинку Рад)</t>
  </si>
  <si>
    <t>0380</t>
  </si>
  <si>
    <t>Розподіл витрат районного бюджету на реалізацію місцевих (регіональних) програм у 2023 році</t>
  </si>
  <si>
    <t>видатків районного бюджету на 2023 рік</t>
  </si>
  <si>
    <t>Ліквідація іншого забруднення навколишнього природного середовища</t>
  </si>
  <si>
    <t>Здійснення заходів та реалізація проектів на виконання Державнної цільової соціальної програми "Молодь України"</t>
  </si>
  <si>
    <t>Управління фінансів Новоград-Волинської районної державної адміністрації</t>
  </si>
  <si>
    <t>оплата праці</t>
  </si>
  <si>
    <t xml:space="preserve">                         Додаток 3</t>
  </si>
  <si>
    <t>Рішення сесії від 06 січня 2021 року № 55</t>
  </si>
  <si>
    <t xml:space="preserve">                                                      від 15 лютого 2023 року № </t>
  </si>
  <si>
    <t>Додаток 3.1</t>
  </si>
  <si>
    <t>Код класифікації/ № з/п</t>
  </si>
  <si>
    <t>Назва програми / призначення субвенції</t>
  </si>
  <si>
    <t>Відділ фінансів Новоград-Волинської районної державної адміністрації Житомирської області</t>
  </si>
  <si>
    <t>в тому числі:</t>
  </si>
  <si>
    <t xml:space="preserve">на придбання папок жовто-блакитних </t>
  </si>
  <si>
    <t>на придбання тканини синьої та жовтої для пошиття прапорів України</t>
  </si>
  <si>
    <t>на судові витрати</t>
  </si>
  <si>
    <t>на придбання паперу офісного</t>
  </si>
  <si>
    <t>на придбання конвертів, марок</t>
  </si>
  <si>
    <t>на придбання відливів</t>
  </si>
  <si>
    <t xml:space="preserve">на друкування збірника наукових статей і повідомлень "Утвердження української національної ідеї у творчості і громадсько-політичній діяльності Лесі Українки, Олени Пчілки, Олега Ольжича та інших відомих персоналій України", що приурочено до 150 річчя від дня народження нашої землячки Лесі Українки </t>
  </si>
  <si>
    <t>на поточний ремонт санвузлів адмінбудівлі</t>
  </si>
  <si>
    <t>Усього:</t>
  </si>
  <si>
    <t>до рішення районної  ради</t>
  </si>
  <si>
    <t>на придбання миючих, дезинфікуючих засобів, енергозберігаючих ламп, інветарю для утримання приміщення</t>
  </si>
  <si>
    <t>на обслуговування програмного забезпечення Інформаційно-програмний комплекс "Місцевий бюджет" (Інформаційно-аналітична система управління плануванням та використанням місцевих бюджетів "LOGICA")</t>
  </si>
  <si>
    <t xml:space="preserve">на виготовлення інформаційної подукції </t>
  </si>
  <si>
    <t>на придбання конвертів, марок для відправки службової кореспонденції</t>
  </si>
  <si>
    <t>Субвенції з районного бюджету державному бюджету на виконання програм соціально-економічного розвитку регіонів на 2023 рік</t>
  </si>
  <si>
    <t>Управління екології та природних ресурсів Житомирської обласної державної адміністрації</t>
  </si>
  <si>
    <t>1100000</t>
  </si>
  <si>
    <t>1110000</t>
  </si>
  <si>
    <t>0900000</t>
  </si>
  <si>
    <t>0910000</t>
  </si>
  <si>
    <t>0913112</t>
  </si>
  <si>
    <t>1014030</t>
  </si>
  <si>
    <t>4040</t>
  </si>
  <si>
    <t>Забезпечення діяльності музеїв i виставок</t>
  </si>
  <si>
    <t>0443</t>
  </si>
  <si>
    <t>Субвенція з місцевого бюджету на здійснення заходів щодо соціально-економічного розвитку окремих територій за рахунок залишку коштів відповідної субвенції з державного бюджету, що утворився на початок бюджетного періоду</t>
  </si>
  <si>
    <t>0813035</t>
  </si>
  <si>
    <t>0813041</t>
  </si>
  <si>
    <t>Надання допомоги при народження дитини</t>
  </si>
  <si>
    <t>0813044</t>
  </si>
  <si>
    <t>Надання допомоги на дітей, над якими  встановлено опіку чи піклування</t>
  </si>
  <si>
    <t>Підтримка спорту вищих досягнень та організацій, які здійснюють фізкультурно-спортивну діяльність в регіоні</t>
  </si>
  <si>
    <t>5062</t>
  </si>
  <si>
    <t>1115062</t>
  </si>
  <si>
    <t>0160</t>
  </si>
  <si>
    <t>Проведення місцевих виборів</t>
  </si>
  <si>
    <t>Утримання закладів, що надають соціальні послуги дітям, які опинились у складних життєвих обставинах</t>
  </si>
  <si>
    <t>Новоград-Волинська районна державна адміністрація</t>
  </si>
  <si>
    <t>0215053</t>
  </si>
  <si>
    <t>0611020</t>
  </si>
  <si>
    <t>0921</t>
  </si>
  <si>
    <t>1611130</t>
  </si>
  <si>
    <t>(грн)</t>
  </si>
  <si>
    <t>Здійснення заходів та реалізація проектів на виконання Державної цільової соціальної програми «Молодь України»</t>
  </si>
  <si>
    <t>1115051</t>
  </si>
  <si>
    <t>Утримання та навчально-тренувальна робота комунальних дитячо-юнацьких спортивних шкіл</t>
  </si>
  <si>
    <t>Проектування, реставрація та охорона пам'яток архітектури</t>
  </si>
  <si>
    <t>1018410</t>
  </si>
  <si>
    <t>8410</t>
  </si>
  <si>
    <t>Фінансова підтримка засобів масової інформації</t>
  </si>
  <si>
    <t>1113121</t>
  </si>
  <si>
    <t>3121</t>
  </si>
  <si>
    <t>Надання допомоги на дiтей, хворих на тяжкi перинатальнi ураження нервової системи, тяжкi вродженi вади розвитку, рiдкiснi орфаннi захворювання, онкологiчнi онкогематологiчнi захворювання, дитячий церебральний паралiч, тяжкi психiчнi розлади, цукровий дiаб</t>
  </si>
  <si>
    <t xml:space="preserve">Грошова компенсація за належні для отримання жилі приміщення для сімей загиблих осіб, визначених абзацами 5-8 пункту 1 статті 10 Закону України «Про статус ветеранів війни, гарантії їх соціального захисту», для осіб з інвалідністю І-ІІ групи, яка настала </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</si>
  <si>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t>
  </si>
  <si>
    <t xml:space="preserve">Грошова компенсація за належні для отримання жилі приміщення для сімей загиблих осіб, визначених у абзаці чотирнадцятому  пункту 1 статті 10 Закону України «Про статус ветеранів війни, гарантії їх соціального захисту», для осіб з інвалідністю І-ІІ групи, </t>
  </si>
  <si>
    <t xml:space="preserve">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t>
  </si>
  <si>
    <t>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t>
  </si>
  <si>
    <t>Здійснення заходів в рамках проведення експерименту з розвитку автомобільних доріг загального користування, ділянок вулиць і доріг міст та інших населених пунктів, що суміщаються з автомобільними дорогами загального користування, в усіх областях та м. Киє</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</si>
  <si>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 за рахунок відповідної субвенц</t>
  </si>
  <si>
    <t>Субвенція з місцевого бюджету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t>
  </si>
  <si>
    <t>Найменування згідно з Класифікацією фінансування бюджету</t>
  </si>
  <si>
    <t>Фінансування за типом кредитора</t>
  </si>
  <si>
    <t>Внутрішнє фінансування</t>
  </si>
  <si>
    <t>Зміни обсягів депозитів і цінних паперів, що використовуються для управління ліквідністю</t>
  </si>
  <si>
    <t>Повернення бюджетних коштів з депозитів</t>
  </si>
  <si>
    <t xml:space="preserve">Розміщення бюджетних коштів на депозитах </t>
  </si>
  <si>
    <t>Фінансування за рахунок зміни залишків коштів бюджетів</t>
  </si>
  <si>
    <t>На початок періоду</t>
  </si>
  <si>
    <t>На кінець періоду</t>
  </si>
  <si>
    <t>Кошти, що передаються із загального фонду бюджету до бюджету розвитку (спеціального фонду)</t>
  </si>
  <si>
    <t>Загальне фінансування</t>
  </si>
  <si>
    <t>Фінансування за типом боргового зобов"язання</t>
  </si>
  <si>
    <t>Фінансування за активними операціями</t>
  </si>
  <si>
    <t>Зміни обсягів бюджетних коштів</t>
  </si>
  <si>
    <t>Додаток  4</t>
  </si>
  <si>
    <t>(грн.)</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</si>
  <si>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</si>
  <si>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</si>
  <si>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Найменування місцевої /регіональної програми</t>
  </si>
  <si>
    <t>Дата та номер документа, яким затверджено місцеву регіональну програму</t>
  </si>
  <si>
    <t xml:space="preserve">рішення сесії від </t>
  </si>
  <si>
    <t>Інші програми та заходи у сфері охорони здоров'я</t>
  </si>
  <si>
    <t>Районна програма економічного і соціального розвитку Новоград-Волинського району на 2019 рік</t>
  </si>
  <si>
    <t>Інші програми та заходи у сфері охорони здоров'я </t>
  </si>
  <si>
    <t>Районна програма забезпечення громадян, які страждають на рідкісні (орфанні) захфорювання, лікарськими засобами та відновними харчовими продуктами для спеціального дієтичного харчування на       роки</t>
  </si>
  <si>
    <t>Відділ освіти, культури та спорту Новоград-Волинської районної державної адміністрації</t>
  </si>
  <si>
    <t>Районна програма розвитку культури в Новоград-Волинському районі на 2020 рік</t>
  </si>
  <si>
    <t>Районна програма фінансової підтримки КНП "ЦПМСД" на 2018-2020 роки</t>
  </si>
  <si>
    <t>рішення сесії від 24 жовтня 2018 року №449</t>
  </si>
  <si>
    <t>Районна програма забезпечення громадян, які страждають на рідкісні (орфанні) захфорювання, лікарськими засобами та відновними харчовими продуктами для спеціального дієтичного харчування на               роки</t>
  </si>
  <si>
    <t>рішення сесії від 3 лютого 2016 року № 43</t>
  </si>
  <si>
    <t>рішення сессії від 24.10.2018року</t>
  </si>
  <si>
    <t>Районна програма економічного і соціального розвитку Новоград-Волинського району на 2020-2023 роки</t>
  </si>
  <si>
    <t>рішення сесії від 19 грудня 2018 року № 461</t>
  </si>
  <si>
    <t>рішення сесії №558 від 19 грудня 2019 року</t>
  </si>
  <si>
    <t>Управління праці  та соціального захисту населення Новоград-Волинської районної державної адміністрації</t>
  </si>
  <si>
    <t>3022</t>
  </si>
  <si>
    <t>Про районну комплексну Програму соціального захисту населення Новоград-Волинського району на період до 2022 року</t>
  </si>
  <si>
    <t>рішення сесії від 07.10.2020 року №644</t>
  </si>
  <si>
    <t>0813241</t>
  </si>
  <si>
    <t>рішення сесії від 20.12.2017 року №305</t>
  </si>
  <si>
    <t>Про районну комплексну програму соціального захисту населення Новоград-Волинського району на період до 2022 року</t>
  </si>
  <si>
    <t>рішення сесії від 23 жовтня 2019 року № 537</t>
  </si>
  <si>
    <t>Програма надання пільг інвалідам по зору І та ІІ групи у Новоград - Волинському районі на 2016 - 2020 роки</t>
  </si>
  <si>
    <t>рішення сесії від 3 лютого 2016 року № 44</t>
  </si>
  <si>
    <t>0813190</t>
  </si>
  <si>
    <t>Соціальний захист ветеранів війни та праці</t>
  </si>
  <si>
    <t>Про районну комплексну програму соціального захисту населення Новоград-Волининського району на період до 2022 року</t>
  </si>
  <si>
    <t xml:space="preserve">рішення сесії від 20 грудня 2017 року № 305 </t>
  </si>
  <si>
    <t>О91214</t>
  </si>
  <si>
    <t>Інші установи та заклади</t>
  </si>
  <si>
    <t>090203</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</si>
  <si>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</si>
  <si>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Районна програма забезпечення пільгами окремих категорій громадян на 2016 -2020 роки</t>
  </si>
  <si>
    <t>090209</t>
  </si>
  <si>
    <t xml:space="preserve">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</si>
  <si>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0813030</t>
  </si>
  <si>
    <t>Надання пільг з оплати послуг зв'язку,інших передбачених законодавством пільг окремим категоріям громадян та компенсації за пільговий проїзд окремих категорій громадян</t>
  </si>
  <si>
    <t>рішення сесії від 3 лютого 2016 року № 42</t>
  </si>
  <si>
    <t>Комплексна програма "Молодь і родина Новоград-Волинщини" на 2017-2021 роки</t>
  </si>
  <si>
    <t>рішення від 21 грудня 2016 року №170</t>
  </si>
  <si>
    <t>Про районну комплексну програму соціального захисту населення Новогрпд-Волининського району на період до 2022 року</t>
  </si>
  <si>
    <t>Районна програма щодо забезпечення та захисту прав дітей у Новоград-Волинському районі на 2019-2020 роки</t>
  </si>
  <si>
    <t>рішення сесії від 19 грудня 2018 року № 475</t>
  </si>
  <si>
    <t>0916080</t>
  </si>
  <si>
    <t>Реалізація державних та місцевих житлових програм</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</si>
  <si>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осіб з їх числа</t>
  </si>
  <si>
    <t>Цільова програма щодо забезпечення та захисту прав дітей У Новоград-Волинському районі Житомирської області на 2017-2018 роки, рішення від 21 грудня 2016 року №177</t>
  </si>
  <si>
    <t>Архівний сектор Новоград-Волинської районної державної адміністрації</t>
  </si>
  <si>
    <t>250404</t>
  </si>
  <si>
    <t>Інші видатки</t>
  </si>
  <si>
    <t xml:space="preserve">Прграма розвитку архівної справи на 2013-2017 роки, розпорядження від 15.05.2013 року № 180 </t>
  </si>
  <si>
    <t>Управління фінансів Новоград-Волинського району</t>
  </si>
  <si>
    <t>Інші субвенції</t>
  </si>
  <si>
    <t>Районна цільова соціальна програма "Шкільний автобус" на період до 2020 року, рішення сесії від 21 грудня 2016 року №176</t>
  </si>
  <si>
    <t>Програма профілактики та оздоровлення від африканської чуми свиней на 2015 -2020 роки, рішення сесії від 20 жовтня 2015 року № 579</t>
  </si>
  <si>
    <t>Сектор цивільного захисту населення Новоград-Волинського району</t>
  </si>
  <si>
    <t>Програма захисту населення і територій від надзвичайних ситуацій техногенного та природного характеру</t>
  </si>
  <si>
    <t>Відділ економічного розвитку, торгівлі та інфраструктури</t>
  </si>
  <si>
    <t>Програма залучення інвестицій в економіку Новоград-Волинського району на 2016 - 2020 роки, рішення сесії від 22 грудня 2015 року № 15</t>
  </si>
  <si>
    <t>Субвенція з місцевого бюджету державному бюджету на виконання програм соціально-економічного та культурного розвитку регіонів</t>
  </si>
  <si>
    <t>Програма фінансового забезпечення функціонування Новоград – Волинської районної державної адміністрації для виконання делегованих повноважень виконавчої влади та їх реалізації на 2016 рік, рішення сесії від 26 травня 2016 року № 82</t>
  </si>
  <si>
    <t>Програма матеріально - технічного забезпечення військових частин - польова пошта В2731 та В2803 Збройних Сил України, рішення сесії від 29 березня 2016 року № 61</t>
  </si>
  <si>
    <t>Програма розвитку транспортної інфпаструктури та шляхового господарства Новогра-Волинського району на 2016-2020 роки, рішення сесії від 22 грудня 2015 року №22</t>
  </si>
  <si>
    <t>Обласна комплексна Програма забезпечення пожежної безпеки на 2011-2015 роки, рішення обласної ради від 17.05.2011 № 168</t>
  </si>
  <si>
    <t>Про  програму   матеріально-
технічного забезпечення 10-го батальйону    територіальної 
оборони Житомирської області</t>
  </si>
  <si>
    <t>Програма забезпечення пожежної безпеки на 2016-2020 роки, рішення сесії від 03.02.2016 №41</t>
  </si>
  <si>
    <t>Програма військово-патріотичного виховання молоді, рішення сесії від 22 грудня 2015 року №119</t>
  </si>
  <si>
    <t>Субвенція на утримання об'єктів спільного користування чи ліквідацію негативних наслідків діяльності об'єктів спільного користування</t>
  </si>
  <si>
    <t>Программа протидії ВІЛ - інфекції/СНІДу на 2016-2018 роки, рішення сесії від 20 жовтня 2015 року № 595</t>
  </si>
  <si>
    <t>Програма економічного і соціального розвитку Житомирської області на 2015 рік</t>
  </si>
  <si>
    <t>Комплексна програма профілактики злочинночті в Новоград-Волинському районі на 2016-2020 роки, рішенням сесії від 27 жовтня 2016 року №150</t>
  </si>
  <si>
    <t>Програма сприяння розвитку казначейського обслуговування на території Новоград-Волинського раойну на 2016*2018 рр. "Доступне казначейство"</t>
  </si>
  <si>
    <t>Відділ фінансів Новоград-Волинської районної державної адміністрації</t>
  </si>
  <si>
    <t>Районна (комплексна) цільова  соціальна Прграма забезпечення житлом дітейсиріт, дітей позбавлених батьківського піклування, та осіб з їх числа на 2018-2022 роки</t>
  </si>
  <si>
    <t>рішення сесії від 20 грудня 2017 року № 303</t>
  </si>
  <si>
    <t>Відділ містобудування, розвитку та архітектури Новоград-Волинської райдержадміністрації</t>
  </si>
  <si>
    <t>Заходи із енергозбереження</t>
  </si>
  <si>
    <t>Програма стимулювання населення, ОСББ щодо еіективного використання енергетичних ресурсів та енергозбереження на 2015-2018 рр.,рішення сесії від 20.10.2015 №580</t>
  </si>
  <si>
    <t xml:space="preserve">Районно програма розвитку і фінансової підтримки Комунального некомерційного підприємства "Новоград-Волинське міськрайонне територіальне медичне обєднання" на 2021рік </t>
  </si>
  <si>
    <t>рішення сесії від 29 квітня 2021року №77</t>
  </si>
  <si>
    <t>Районна програма архівної справи на 2018-2020 роки</t>
  </si>
  <si>
    <t>рішення сесії від 29 квітня 2021року №</t>
  </si>
  <si>
    <t xml:space="preserve">   Додаток  2</t>
  </si>
  <si>
    <t xml:space="preserve">   до рішення районної ради</t>
  </si>
  <si>
    <t xml:space="preserve">                                                    до рішення районної ради</t>
  </si>
  <si>
    <t>0631520000</t>
  </si>
  <si>
    <t>від 15 лютого 2023 року №</t>
  </si>
  <si>
    <t>Фінансування районного бюджету на 2023 рік</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</si>
  <si>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місцевих бюджетів</t>
  </si>
  <si>
    <t>0100</t>
  </si>
  <si>
    <t>Державне управління</t>
  </si>
  <si>
    <t>3000</t>
  </si>
  <si>
    <t>Соціальний захист та соціальне забезпечення</t>
  </si>
  <si>
    <t xml:space="preserve">      </t>
  </si>
  <si>
    <t>8000</t>
  </si>
  <si>
    <t xml:space="preserve">Інша діяльність </t>
  </si>
  <si>
    <t>0218240</t>
  </si>
  <si>
    <t>8240</t>
  </si>
  <si>
    <t>Заходи та роботи з територіальної оборони</t>
  </si>
  <si>
    <t>9000</t>
  </si>
  <si>
    <t>Міжбюджетні трансферти</t>
  </si>
  <si>
    <t>Звягельська районна рада</t>
  </si>
  <si>
    <t xml:space="preserve">   від 15 лютого 2023 року № </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</si>
  <si>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</si>
  <si>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ДЕРЖАВНЕ УПРАВЛІННЯ</t>
  </si>
  <si>
    <t>Комплексна програму розвитку місцевого самоврядування в Новоград-Волинському районі на 2021 - 2025 роки</t>
  </si>
  <si>
    <t>Рішення сесії від 06 січня 2021 року № 56</t>
  </si>
  <si>
    <t>Комплексна програму розвитку місцевого самоврядування в Новоград-Волинському районі на 2021 - 2025 р.р.</t>
  </si>
  <si>
    <t>СОЦІАЛЬНИЙ ЗАХИСТ ТА СОЦІАЛЬНЕ ЗАБЕЗПЕЧЕННЯ</t>
  </si>
  <si>
    <t xml:space="preserve">Новоград-Волинська районна державна адміністрація </t>
  </si>
  <si>
    <t>ІНША ДІЯЛЬНІСТЬ</t>
  </si>
  <si>
    <t>Програма матеріально-технічної підтримки підрозділів територіальної оборони на території Новоград-Волинського району на 2022 рік</t>
  </si>
  <si>
    <t>Рішення сесії від 09 лютого 2022 року № 141</t>
  </si>
  <si>
    <t xml:space="preserve">Відділ фінансів Новоград-Волинської районної державної адміністрації </t>
  </si>
  <si>
    <t>МІЖБЮДЖЕТНІ ТРАНСФЕРТИ</t>
  </si>
  <si>
    <t>Рішення сесії від 29 вересня 2022 року № 182</t>
  </si>
  <si>
    <t>Програма фінансового забезпечення функціонування Новоград-Волинської районної державної адміністрації для виконання делегованих повноважень виконавчої влади та їх реалізації на 2023-2024 р.р.</t>
  </si>
  <si>
    <t xml:space="preserve">Рішення сесії від 15 лютого 2023 року № </t>
  </si>
  <si>
    <t>Районна програма відзначення державних, національних та професійних свят, вшанування кращих людей району та заохочення за заслуги перед Новоград-Волинським районом на 2022-2024 р.р.</t>
  </si>
  <si>
    <t xml:space="preserve">від 15 лютого 2023 року № </t>
  </si>
  <si>
    <t>Районна програма забезпечення  пожежної безпеки  на 2016-2020 роки</t>
  </si>
  <si>
    <t>рішення сесії від 29 квітня 2020 року №593</t>
  </si>
  <si>
    <t>1. Показники міжбюджетних трансфертів з інших бюджетів</t>
  </si>
  <si>
    <t>Код Класифікації доходу бюджету/ Код бюджету</t>
  </si>
  <si>
    <t>Найменування трансферту/Найменування бюджету - надавача міжбюджетного трансферту</t>
  </si>
  <si>
    <t>I. Трансферти до загального фонду бюджету</t>
  </si>
  <si>
    <t>Найменування трансферту 1</t>
  </si>
  <si>
    <t>Найменування бюджету 1</t>
  </si>
  <si>
    <t>Найменування бюджету 2</t>
  </si>
  <si>
    <t>II. Трансферти до спеціального фонду бюджету</t>
  </si>
  <si>
    <t>X</t>
  </si>
  <si>
    <t>УСЬОГО за розділами I, II, у тому числі:</t>
  </si>
  <si>
    <t>загальний фонд</t>
  </si>
  <si>
    <t>спеціальний фонд</t>
  </si>
  <si>
    <t>2. Показники міжбюджетних трансфертів іншим бюджетам</t>
  </si>
  <si>
    <t>Код Програмної класифікації видатків та кредитування місцевого бюджету/ Код бюджету</t>
  </si>
  <si>
    <t>Найменування трансферту/Найменування бюджету - отримувача міжбюджетного трансферту</t>
  </si>
  <si>
    <t>I. Трансферти із загального фонду бюджету</t>
  </si>
  <si>
    <t>06553000000</t>
  </si>
  <si>
    <t>Бюджет Новоград-Волинської міської територіальної громади</t>
  </si>
  <si>
    <t>Державний бюджет</t>
  </si>
  <si>
    <t>II. Трансферти із спеціального фонду бюджету</t>
  </si>
  <si>
    <t>у тому числі бюджет розвитку</t>
  </si>
  <si>
    <t>УСЬОГО</t>
  </si>
  <si>
    <r>
      <t>Будівництво</t>
    </r>
    <r>
      <rPr>
        <i/>
        <vertAlign val="superscript"/>
        <sz val="14"/>
        <color indexed="8"/>
        <rFont val="Times New Roman"/>
        <family val="1"/>
      </rPr>
      <t>1</t>
    </r>
    <r>
      <rPr>
        <i/>
        <sz val="14"/>
        <color indexed="8"/>
        <rFont val="Times New Roman"/>
        <family val="1"/>
      </rPr>
      <t xml:space="preserve"> споруд, установ та закладів фізичної культури і спорту</t>
    </r>
  </si>
  <si>
    <t>Відділ економічного розвитку, торгівлі та інфраструктури Новоград-Волинської районної державної адміністрації</t>
  </si>
  <si>
    <t>2717462</t>
  </si>
  <si>
    <t>7462</t>
  </si>
  <si>
    <t>усього</t>
  </si>
  <si>
    <t>Х</t>
  </si>
  <si>
    <t>Розподіл</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</si>
  <si>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</si>
  <si>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</si>
  <si>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Код Програмної класифікації видатків та кредитування  місцевих бюджетів</t>
  </si>
  <si>
    <t>Управління цивільного захисту населення Житомирської обласної державної адміністрації</t>
  </si>
  <si>
    <t xml:space="preserve">Субвенція з місцевого бюджету на здійснення переданих видатків у сфері освіти за рахунок коштів освітньої субвенції </t>
  </si>
  <si>
    <t>3719750</t>
  </si>
  <si>
    <t>9750</t>
  </si>
  <si>
    <t>Субвенція з місцевого бюджету на співфінансування інвестиційних проектів</t>
  </si>
  <si>
    <t>2818330</t>
  </si>
  <si>
    <t>8330</t>
  </si>
  <si>
    <t>Субвенція з місцевого бюджету на здійснення переданих видатків у сфері охорони здоров’я за рахунок коштів медичної субвенції</t>
  </si>
  <si>
    <t>0719420</t>
  </si>
  <si>
    <t>9420</t>
  </si>
  <si>
    <t>0210191</t>
  </si>
  <si>
    <t>0191</t>
  </si>
  <si>
    <t>0218220</t>
  </si>
  <si>
    <t>8220</t>
  </si>
  <si>
    <t>Заходи та роботи з мобілізаційної підготоки місцевого значення</t>
  </si>
  <si>
    <t>Відділ освіти  Новоград-Волинської районної державної адміністрації</t>
  </si>
  <si>
    <t>Проведення навчально-тренувальних зборів і змагань з олімпійських видів спорту</t>
  </si>
  <si>
    <t>Виконання інвестиційних проектів в рамках здійснення заходів щодо соціально-економічного розвитку окремих територій</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</si>
  <si>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</si>
  <si>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1080</t>
  </si>
  <si>
    <t>0960</t>
  </si>
  <si>
    <t>1120</t>
  </si>
  <si>
    <t>0941</t>
  </si>
  <si>
    <t>Управління національно-патріотичного виховання, молоді та спорту Житомирської обласної державної адміністрації</t>
  </si>
  <si>
    <t>2313242</t>
  </si>
  <si>
    <t>3242</t>
  </si>
  <si>
    <t>Екстрена та швидка медична допомога населенню</t>
  </si>
  <si>
    <t>Навчання та трудове влаштування осіб з інвалідністю</t>
  </si>
  <si>
    <t>Витрати, пов’язані з наданням та обслуговуванням пільгових довгострокових кредитів, наданих громадянам на будівництво/реконструкцію/придбання житла</t>
  </si>
  <si>
    <t>Надання фінансової підтримки громадським організаціям осіб з інвалідністю і ветеранів, діяльність яких має соціальну спрямованість</t>
  </si>
  <si>
    <t>1115033</t>
  </si>
  <si>
    <t>5033</t>
  </si>
  <si>
    <t>з них:</t>
  </si>
  <si>
    <t>Субвенція з місцевого бюджету за рахунок залишку коштів медичної субвенції, що утворився на початок бюджетного періоду</t>
  </si>
  <si>
    <t>0719770</t>
  </si>
  <si>
    <t xml:space="preserve">Інші субвенції з місцевого бюджету </t>
  </si>
  <si>
    <t>2040</t>
  </si>
  <si>
    <t>Санаторно-курортна допомога населенню</t>
  </si>
  <si>
    <t>0800000</t>
  </si>
  <si>
    <t>0810000</t>
  </si>
  <si>
    <t>0813050</t>
  </si>
  <si>
    <t>0813160</t>
  </si>
  <si>
    <t>Забезпечення підготовки спортсменів школами вищої спортивної майстерності</t>
  </si>
  <si>
    <t>6084</t>
  </si>
  <si>
    <t>1116084</t>
  </si>
  <si>
    <t>0610</t>
  </si>
  <si>
    <t>1600000</t>
  </si>
  <si>
    <t>1610000</t>
  </si>
  <si>
    <t>1611070</t>
  </si>
  <si>
    <t>1611120</t>
  </si>
  <si>
    <t>1611140</t>
  </si>
  <si>
    <t>1612010</t>
  </si>
  <si>
    <t>1612030</t>
  </si>
  <si>
    <t>1613101</t>
  </si>
  <si>
    <t>1613102</t>
  </si>
  <si>
    <t>1613103</t>
  </si>
  <si>
    <t>1613111</t>
  </si>
  <si>
    <t>1615031</t>
  </si>
  <si>
    <t>1612020</t>
  </si>
  <si>
    <t>1612040</t>
  </si>
  <si>
    <t>1612100</t>
  </si>
  <si>
    <t>Пільгове мидичне обслуговування осіб, які постраждали внаслідок Чорнобильської катастрофи</t>
  </si>
  <si>
    <t>0813081</t>
  </si>
  <si>
    <t>Надання державної соціальної допомоги особам з інвалідністю з дити нства та дітям з інвалідністю</t>
  </si>
  <si>
    <t>9620</t>
  </si>
  <si>
    <t>3719620</t>
  </si>
  <si>
    <t>Субвенція з державного бюджету місцевим бюджетам на забезпечення окремих видатків районних рад, спрямованих на виконання їх повноважень</t>
  </si>
  <si>
    <t>Служба у справах дітей Новоград-Волинської районної державної адміністрації</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</si>
  <si>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</si>
  <si>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0117693</t>
  </si>
  <si>
    <t>1612070</t>
  </si>
  <si>
    <t>0100000</t>
  </si>
  <si>
    <t>Сектор охорони здоров'я Новоград-Волинської районної державної адміністрації</t>
  </si>
  <si>
    <t>0712111</t>
  </si>
  <si>
    <t>2111</t>
  </si>
  <si>
    <t>0726</t>
  </si>
  <si>
    <t>Первинна медична допомога населенню, що надається центрами первинної медичної (медико-санітарної) допомоги</t>
  </si>
  <si>
    <t>0111</t>
  </si>
  <si>
    <t>1090</t>
  </si>
  <si>
    <t>0511</t>
  </si>
  <si>
    <t>0180</t>
  </si>
  <si>
    <t>1140</t>
  </si>
  <si>
    <t>0950</t>
  </si>
  <si>
    <t>0133</t>
  </si>
  <si>
    <t>1040</t>
  </si>
  <si>
    <t>0922</t>
  </si>
  <si>
    <t>1070</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</si>
  <si>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</si>
  <si>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3719130</t>
  </si>
  <si>
    <t>0116020</t>
  </si>
  <si>
    <t>6020</t>
  </si>
  <si>
    <t>0620</t>
  </si>
  <si>
    <t>Реалізація програм допомоги і грантів Європейського Союзу, урядів іноземних держав, міжнародних організацій, донорських установ</t>
  </si>
  <si>
    <t>0813192</t>
  </si>
  <si>
    <t>1614081</t>
  </si>
  <si>
    <t>Забезпечення діяльності інших закладів в галузі культури і мистецтва</t>
  </si>
  <si>
    <t>1614082</t>
  </si>
  <si>
    <t>Інші заклади в галузі культури і мистецтва</t>
  </si>
  <si>
    <t>1117370</t>
  </si>
  <si>
    <t>1617330</t>
  </si>
  <si>
    <t>7330</t>
  </si>
  <si>
    <t>1617367</t>
  </si>
  <si>
    <t>7367</t>
  </si>
  <si>
    <t xml:space="preserve">Виконання інвестиційних проектів в рамках реалізації заходів, спрямованих на розвиток системи охорони здоров'я у сільській місцевості
</t>
  </si>
  <si>
    <t>1615033</t>
  </si>
  <si>
    <t xml:space="preserve">Забезпечення підготовки спортсменів школами вищої спортивної майстерності </t>
  </si>
  <si>
    <t>1612050</t>
  </si>
  <si>
    <t>1919540</t>
  </si>
  <si>
    <t>1611080</t>
  </si>
  <si>
    <t>3718500</t>
  </si>
  <si>
    <t>8500</t>
  </si>
  <si>
    <t>Нерозподілені трансферти з державного бюджету</t>
  </si>
  <si>
    <t>Надання пільг на оплату житлово-комунальних послуг окремим категоріям громадян відповідно до законодавства</t>
  </si>
  <si>
    <t>0813012</t>
  </si>
  <si>
    <t>0813021</t>
  </si>
  <si>
    <t>Медико-соціальний захист дітей-сиріт і дітей, позбавлених батьківського піклування</t>
  </si>
  <si>
    <t>2100</t>
  </si>
  <si>
    <t>0724</t>
  </si>
  <si>
    <t>0722</t>
  </si>
  <si>
    <t>капітальні видатки за рахунок коштів, що передаються із загального фонду до бюджету розвитку (спеціального фонду)</t>
  </si>
  <si>
    <t>видатки споживання</t>
  </si>
  <si>
    <t>видатки розвитку</t>
  </si>
  <si>
    <t>0813082</t>
  </si>
  <si>
    <t>0813083</t>
  </si>
  <si>
    <t>Надання допомоги по догляду за особами з інвалідністю І чи ІІ групи внаслідок психічного розладу</t>
  </si>
  <si>
    <t>0813084</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</si>
  <si>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</si>
  <si>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0813085</t>
  </si>
  <si>
    <t>3710000</t>
  </si>
  <si>
    <t>3700000</t>
  </si>
  <si>
    <t>3718700</t>
  </si>
  <si>
    <t>8700</t>
  </si>
  <si>
    <t>3719120</t>
  </si>
  <si>
    <t xml:space="preserve">Дотація з місцевого бюджету за рахунок стабілізаційної дотації з державного бюджету </t>
  </si>
  <si>
    <t>1611090</t>
  </si>
  <si>
    <t>0215031</t>
  </si>
  <si>
    <t>0916083</t>
  </si>
  <si>
    <t>Відділ культури Новоград-Волинської районної державної адміністрації</t>
  </si>
  <si>
    <t>0828</t>
  </si>
  <si>
    <t>Забезпечення діяльності палаців і будинків культури, клубів, центрів дозвілля та інших клубних закладів</t>
  </si>
  <si>
    <t>Утримання та забезпечення діяльності центрів соціальних служб для сім'ї, дітей та молоді</t>
  </si>
  <si>
    <t>Лікарсько-акушерська допомога вагітним, породіллям та новонародженим</t>
  </si>
  <si>
    <t>1614030</t>
  </si>
  <si>
    <t>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</si>
  <si>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0813104</t>
  </si>
  <si>
    <t>Утримання та розвиток транспортної інфраструктури</t>
  </si>
  <si>
    <t xml:space="preserve">Інша діяльність у сфері транспорту </t>
  </si>
  <si>
    <t>0110000</t>
  </si>
  <si>
    <t>3719510</t>
  </si>
  <si>
    <t>9570</t>
  </si>
  <si>
    <t>0813087</t>
  </si>
  <si>
    <t>Допомога на дітей, які виховуються в багатодітних сімях</t>
  </si>
  <si>
    <t>3719320</t>
  </si>
  <si>
    <t>Інші заходи у сфері засобів масової інформації</t>
  </si>
  <si>
    <t>0470</t>
  </si>
  <si>
    <t>Інші заходи та заклади молодіжної політики</t>
  </si>
  <si>
    <t>1617310</t>
  </si>
  <si>
    <t>7310</t>
  </si>
  <si>
    <t>1617325</t>
  </si>
  <si>
    <t>7325</t>
  </si>
  <si>
    <t>1617370</t>
  </si>
  <si>
    <t>7370</t>
  </si>
  <si>
    <t>Інші заходи, пов'язані з економічною діяльністю</t>
  </si>
  <si>
    <t>Код</t>
  </si>
  <si>
    <t>0763</t>
  </si>
  <si>
    <t>0824</t>
  </si>
  <si>
    <t>1030</t>
  </si>
  <si>
    <t>3101</t>
  </si>
  <si>
    <t>1010</t>
  </si>
  <si>
    <t>Забезпечення соціальними послугами стаціонарного догляду з наданням місця для проживання дітей з вадами фізичного та розумового розвитку</t>
  </si>
  <si>
    <t>3102</t>
  </si>
  <si>
    <t>1020</t>
  </si>
  <si>
    <t>3103</t>
  </si>
  <si>
    <t>2400000</t>
  </si>
  <si>
    <t>2410000</t>
  </si>
  <si>
    <t>Заходи державної політики з питань сім'ї</t>
  </si>
  <si>
    <t>1000000</t>
  </si>
  <si>
    <t>1010000</t>
  </si>
  <si>
    <t>з них</t>
  </si>
  <si>
    <t>бюджет розвитку</t>
  </si>
  <si>
    <t>Надання допомоги на дітей одиноким матерям</t>
  </si>
  <si>
    <t>0813046</t>
  </si>
  <si>
    <t>Надання тимчасової державної допомоги дітям</t>
  </si>
  <si>
    <t>0813047</t>
  </si>
  <si>
    <t>Надання державної соціальної допомоги малозабезпеченим сім'ям</t>
  </si>
  <si>
    <t>Надання допомоги у зв'язку з вагітністю і пологами</t>
  </si>
  <si>
    <t>0813042</t>
  </si>
  <si>
    <t>Надання допомоги при усиновленні дитини</t>
  </si>
  <si>
    <t>0813043</t>
  </si>
  <si>
    <t>0990</t>
  </si>
  <si>
    <t>5022</t>
  </si>
  <si>
    <t>0810</t>
  </si>
  <si>
    <t>1113111</t>
  </si>
  <si>
    <t>0813045</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</si>
  <si>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</si>
  <si>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0813242</t>
  </si>
  <si>
    <t>3241</t>
  </si>
  <si>
    <t>Забезпечення діяльності інших закладів у сфері соціального захисту і соціального забезпечення</t>
  </si>
  <si>
    <t>0813221</t>
  </si>
  <si>
    <t>0218110</t>
  </si>
  <si>
    <t>0819770</t>
  </si>
  <si>
    <t>0816083</t>
  </si>
  <si>
    <t>6083</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</si>
  <si>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t>
  </si>
  <si>
    <t>Проведення навчально-тренувальних зборів і змагань та заходів зі спорту осіб з інвалідністю</t>
  </si>
  <si>
    <t>1900000</t>
  </si>
  <si>
    <t>1910000</t>
  </si>
  <si>
    <t>1917440</t>
  </si>
  <si>
    <t>1917450</t>
  </si>
  <si>
    <t>Управління дорожнього будівництва та інфраструктури Житомирської обласної державної адміністрації</t>
  </si>
  <si>
    <t>1617361</t>
  </si>
  <si>
    <t>7361</t>
  </si>
  <si>
    <t>МІЖБЮДЖЕТНІ ТРАНСФЕРТИ НА 2023 РІК</t>
  </si>
  <si>
    <t>Співфінансування інвестиційних проектів, що реалізуються за рахунок коштів державного фонду регіонального розвитку</t>
  </si>
  <si>
    <t>1117700</t>
  </si>
  <si>
    <t>7700</t>
  </si>
  <si>
    <t xml:space="preserve">Методичне забезпечення діяльності навчальних закладів </t>
  </si>
  <si>
    <t>0611161</t>
  </si>
  <si>
    <t>1161</t>
  </si>
  <si>
    <t>Забезпечення діяльності інших закладів у сфері освіти</t>
  </si>
  <si>
    <t>0611162</t>
  </si>
  <si>
    <t>1162</t>
  </si>
  <si>
    <t>2144</t>
  </si>
  <si>
    <t>Централізовані заходи з лікування хворих на цукровий та нецукровий діабет</t>
  </si>
  <si>
    <t>0712152</t>
  </si>
  <si>
    <t>2152</t>
  </si>
  <si>
    <t>Інші програми та заходи у сфері охорони здоров’я</t>
  </si>
  <si>
    <t>0714030</t>
  </si>
  <si>
    <t>Забезпечення діяльності бібліотек</t>
  </si>
  <si>
    <t>9410</t>
  </si>
  <si>
    <t>5051</t>
  </si>
  <si>
    <t>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t>
  </si>
  <si>
    <t>1115052</t>
  </si>
  <si>
    <t>5052</t>
  </si>
  <si>
    <t>Додаток  5</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</si>
  <si>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</si>
  <si>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</si>
  <si>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0212111</t>
  </si>
  <si>
    <t>0212152</t>
  </si>
  <si>
    <r>
      <t>Інші програми та захлди у сфері охорони здоров</t>
    </r>
    <r>
      <rPr>
        <sz val="12"/>
        <rFont val="Arial Cyr"/>
        <family val="0"/>
      </rPr>
      <t>’я</t>
    </r>
  </si>
  <si>
    <t>Забезпечення соціальними послугами за місцем проживання громадян, які не здатні до самообслуговування у зв'язку з похилим віком, хворобою,інвалідністю</t>
  </si>
  <si>
    <t>0813180</t>
  </si>
  <si>
    <t>Управління агропромислового розвитку Житомирської обласної державної адміністрації</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</si>
  <si>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</si>
  <si>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3111</t>
  </si>
  <si>
    <t>1115021</t>
  </si>
  <si>
    <t>1113131</t>
  </si>
  <si>
    <t>3131</t>
  </si>
  <si>
    <t>1113133</t>
  </si>
  <si>
    <t>3133</t>
  </si>
  <si>
    <t>1113140</t>
  </si>
  <si>
    <t>3140</t>
  </si>
  <si>
    <t>1115011</t>
  </si>
  <si>
    <t>5011</t>
  </si>
  <si>
    <t>1115012</t>
  </si>
  <si>
    <t>5012</t>
  </si>
  <si>
    <t>5021</t>
  </si>
  <si>
    <t>1115022</t>
  </si>
  <si>
    <t>1115031</t>
  </si>
  <si>
    <t>5031</t>
  </si>
  <si>
    <t>1115032</t>
  </si>
  <si>
    <t>5032</t>
  </si>
  <si>
    <t>Проведення навчально-тренувальних зборів і змагань з неолімпійських видів спорту</t>
  </si>
  <si>
    <t xml:space="preserve"> </t>
  </si>
  <si>
    <t>0320</t>
  </si>
  <si>
    <t>0456</t>
  </si>
  <si>
    <t>0421</t>
  </si>
  <si>
    <t>7340</t>
  </si>
  <si>
    <t>9130</t>
  </si>
  <si>
    <t>0513</t>
  </si>
  <si>
    <t>0540</t>
  </si>
  <si>
    <t>7450</t>
  </si>
  <si>
    <t>1</t>
  </si>
  <si>
    <t>2</t>
  </si>
  <si>
    <t>3</t>
  </si>
  <si>
    <t>0110150</t>
  </si>
  <si>
    <t>0150</t>
  </si>
  <si>
    <t>Інші заходи у сфері соціального захисту і соціального забезпечення</t>
  </si>
  <si>
    <t>0113242</t>
  </si>
  <si>
    <t>7670</t>
  </si>
  <si>
    <t>0117670</t>
  </si>
  <si>
    <t>Внески до статутного капіталу суб"єктів господарювання</t>
  </si>
  <si>
    <t>0118311</t>
  </si>
  <si>
    <t>8311</t>
  </si>
  <si>
    <t>0119800</t>
  </si>
  <si>
    <t>9800</t>
  </si>
  <si>
    <t>0813131</t>
  </si>
  <si>
    <t>3719800</t>
  </si>
  <si>
    <t>9540</t>
  </si>
  <si>
    <t>Заходи із запобігання та ліквідації надзвичайних ситуацій та наслідків стихійного лиха</t>
  </si>
  <si>
    <t>Реалізація інших заходів щодо соціально-економічного розвитку територій</t>
  </si>
  <si>
    <t>1617640</t>
  </si>
  <si>
    <t>7640</t>
  </si>
  <si>
    <t>Заходи з енергозбереження</t>
  </si>
  <si>
    <t>2310180</t>
  </si>
  <si>
    <t>3018120</t>
  </si>
  <si>
    <t>Утримання та розвиток автомобільних доріг та дорожньої інфраструктури за рахунок коштів місцевого бюджету</t>
  </si>
  <si>
    <t>9310</t>
  </si>
  <si>
    <t>Інша діяльність у сфері державного управління</t>
  </si>
  <si>
    <t>0119770</t>
  </si>
  <si>
    <t>9770</t>
  </si>
  <si>
    <t>Інші субвенції з місцевого бюджету</t>
  </si>
  <si>
    <t xml:space="preserve">Підвищення кваліфікації, перепідготовка кадрів закладами післядипломної освіти </t>
  </si>
  <si>
    <t>0200000</t>
  </si>
  <si>
    <t>0210000</t>
  </si>
  <si>
    <t>0210180</t>
  </si>
  <si>
    <t>0600000</t>
  </si>
  <si>
    <t>0610000</t>
  </si>
  <si>
    <t>0611090</t>
  </si>
  <si>
    <t xml:space="preserve">Підготовка кадрів вищими навчальними закладами І-ІІ рівнів акредитації (коледжами, технікумами, училищами) </t>
  </si>
  <si>
    <t>0611150</t>
  </si>
  <si>
    <t>Відшкодування вартості лікарських засобів для лікування окремих захворювань</t>
  </si>
  <si>
    <t>Управління праці та соціального захисту населення Новоград-Волинської районної державної адміністрації</t>
  </si>
  <si>
    <t>0813011</t>
  </si>
  <si>
    <t>Компенсаційні виплати за пільговий проїзд окремих категорій громадян на залізничному транспорті</t>
  </si>
  <si>
    <t>Резервний фонд</t>
  </si>
  <si>
    <t>4030</t>
  </si>
  <si>
    <t>0829</t>
  </si>
  <si>
    <t>0830</t>
  </si>
  <si>
    <t>0490</t>
  </si>
  <si>
    <t>3000000</t>
  </si>
  <si>
    <t>3010000</t>
  </si>
  <si>
    <t>Утримання та розвиток автомобільних доріг та дорожньої інфраструктури за рахунок субвенції з  державного бюджету</t>
  </si>
  <si>
    <t>Інші заходи в галузі культури і мистецтва</t>
  </si>
  <si>
    <t xml:space="preserve">Будівництво інших об"єктів соціальної та виробничої інфраструктури комунальної власності </t>
  </si>
  <si>
    <t>1614040</t>
  </si>
  <si>
    <t>1617321</t>
  </si>
  <si>
    <t>7321</t>
  </si>
  <si>
    <r>
      <t>Будівництво</t>
    </r>
    <r>
      <rPr>
        <i/>
        <vertAlign val="superscript"/>
        <sz val="8"/>
        <rFont val="Times New Roman"/>
        <family val="1"/>
      </rPr>
      <t>1</t>
    </r>
    <r>
      <rPr>
        <i/>
        <sz val="8"/>
        <rFont val="Times New Roman"/>
        <family val="1"/>
      </rPr>
      <t xml:space="preserve"> </t>
    </r>
    <r>
      <rPr>
        <i/>
        <sz val="14"/>
        <rFont val="Times New Roman"/>
        <family val="1"/>
      </rPr>
      <t>освітніх установ та закладів</t>
    </r>
  </si>
  <si>
    <t>1617322</t>
  </si>
  <si>
    <t>7322</t>
  </si>
  <si>
    <r>
      <t>Будівництво</t>
    </r>
    <r>
      <rPr>
        <i/>
        <vertAlign val="superscript"/>
        <sz val="12"/>
        <rFont val="Times New Roman"/>
        <family val="1"/>
      </rPr>
      <t>1</t>
    </r>
    <r>
      <rPr>
        <i/>
        <sz val="12"/>
        <rFont val="Times New Roman"/>
        <family val="1"/>
      </rPr>
      <t xml:space="preserve"> медичних установ та закладів</t>
    </r>
  </si>
  <si>
    <t>1617340</t>
  </si>
  <si>
    <t>1618311</t>
  </si>
  <si>
    <t>1618120</t>
  </si>
  <si>
    <t>8120</t>
  </si>
  <si>
    <t>1618312</t>
  </si>
  <si>
    <t>8312</t>
  </si>
  <si>
    <t xml:space="preserve">Інша діяльність у сфері екології та охорони природних ресурсів </t>
  </si>
  <si>
    <t>2300000</t>
  </si>
  <si>
    <t>2310000</t>
  </si>
  <si>
    <t>2313192</t>
  </si>
  <si>
    <t>3192</t>
  </si>
  <si>
    <t>2417110</t>
  </si>
  <si>
    <t>7110</t>
  </si>
  <si>
    <t xml:space="preserve">Реалізація програм в галузі сільського господарства </t>
  </si>
  <si>
    <t>2417120</t>
  </si>
  <si>
    <t>7120</t>
  </si>
  <si>
    <t>Забезпечення діяльності ветеринарних лікарень та ветеринарних лабораторій</t>
  </si>
  <si>
    <t>2700000</t>
  </si>
  <si>
    <t>2710000</t>
  </si>
  <si>
    <t>7693</t>
  </si>
  <si>
    <t>2800000</t>
  </si>
  <si>
    <t>2810000</t>
  </si>
  <si>
    <t>2818311</t>
  </si>
  <si>
    <t>2818312</t>
  </si>
  <si>
    <t>2818313</t>
  </si>
  <si>
    <t>8313</t>
  </si>
  <si>
    <t>3018110</t>
  </si>
  <si>
    <t>8110</t>
  </si>
  <si>
    <t>7440</t>
  </si>
  <si>
    <t>1117325</t>
  </si>
  <si>
    <t>Заходи державної політики з питань дітей та їх соціального захисту</t>
  </si>
  <si>
    <t>Утримання та забезпечення діяльності центрів соціальних служб для сім’ї, дітей та молоді</t>
  </si>
  <si>
    <t>1113122</t>
  </si>
  <si>
    <t>3122</t>
  </si>
  <si>
    <t>1113123</t>
  </si>
  <si>
    <t>3123</t>
  </si>
  <si>
    <t>1113241</t>
  </si>
  <si>
    <t>1113242</t>
  </si>
  <si>
    <t>Утримання та розвиток автомобільних доріг загального користування та лорожньої інфраструктури  за рахунок субвенції з державного бюджету</t>
  </si>
  <si>
    <t>3719410</t>
  </si>
  <si>
    <t>3719310</t>
  </si>
  <si>
    <t>Субвенція з  місцевого бюджету на утримання обєктів спільного користування чи ліквідацію негативних наслідків діяльності обєктів спільного користування</t>
  </si>
  <si>
    <t>Будівництво об'єктів житлово-комунального господарства</t>
  </si>
  <si>
    <t>Будівництво споруд, установ та закладів фізичної культури і спорту</t>
  </si>
  <si>
    <t>1130</t>
  </si>
  <si>
    <t>0512</t>
  </si>
  <si>
    <t>9120</t>
  </si>
  <si>
    <t>Спеціалізована стаціонарна медична допомога населенню</t>
  </si>
  <si>
    <t>0731</t>
  </si>
  <si>
    <t>0733</t>
  </si>
  <si>
    <t>0734</t>
  </si>
  <si>
    <t>0761</t>
  </si>
  <si>
    <t>Утримання центрів фізичної культури і спорту осіб з інвалідністю і реабілітаційних шкіл</t>
  </si>
  <si>
    <t>0942</t>
  </si>
  <si>
    <t>Підготовка кадрів вищими навчальними закладами ІІІ-ІV рівнів акредитації (університетами, академіями, інститутами)</t>
  </si>
  <si>
    <t>1014081</t>
  </si>
  <si>
    <t>4081</t>
  </si>
  <si>
    <t xml:space="preserve">Забезпечення діяльності інших закладів в галузі культури і мистецтва </t>
  </si>
  <si>
    <t>7363</t>
  </si>
  <si>
    <t>0217363</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</si>
  <si>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</si>
  <si>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Субвенція з місцевого бюджету на здійснення заходів щодо соціально-економічного розвитку окремих територій за рахунок відповідної субвенції з державного бюджету</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</si>
  <si>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t>
  </si>
  <si>
    <t>0712146</t>
  </si>
  <si>
    <t>2146</t>
  </si>
  <si>
    <t>Фінансова підтримка дитячо-юнацьких спортивних шкіл фізкультурно-спортивних товариств</t>
  </si>
  <si>
    <t>0813230</t>
  </si>
  <si>
    <t>Управління інформаційної діяльності та комунікацій з громадськістю Житомирської обласної державної адміністрації</t>
  </si>
  <si>
    <t>0813086</t>
  </si>
  <si>
    <t>0813049</t>
  </si>
  <si>
    <t>Вiдшкодування послуги з догляду за дитиною до трьох рокiв «мунiципальна няня»</t>
  </si>
  <si>
    <t>Охорона та раціональне використання природних ресурсів</t>
  </si>
  <si>
    <t>Утилізація відходів</t>
  </si>
  <si>
    <t>Інші програми та заходи у сфері освіти</t>
  </si>
  <si>
    <t>9320</t>
  </si>
  <si>
    <t>Субвенція з місцевого бюджету за рахунок залишку коштів освітньої субвенції, що утворився на початок бюджетного періоду</t>
  </si>
  <si>
    <t>0700000</t>
  </si>
  <si>
    <t>0710000</t>
  </si>
  <si>
    <t>2020</t>
  </si>
  <si>
    <t>2070</t>
  </si>
  <si>
    <t>Стоматологічна допомога населенню</t>
  </si>
  <si>
    <t>0712144</t>
  </si>
  <si>
    <t>комунальні послуги та енергоносії</t>
  </si>
  <si>
    <t>Надання позашкільної освіти позашкільними закладами освіти, заходи із позашкільної роботи з дітьми</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</si>
</sst>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_-* #,##0_-;\-* #,##0_-;_-* &quot;-&quot;_-;_-@_-"/>
    <numFmt numFmtId="181" formatCode="_-* #,##0.00_-;\-* #,##0.00_-;_-* &quot;-&quot;??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0"/>
    <numFmt numFmtId="191" formatCode="#,##0.00000"/>
    <numFmt numFmtId="192" formatCode="#,##0.000000"/>
    <numFmt numFmtId="193" formatCode="* _-#,##0&quot;р.&quot;;* \-#,##0&quot;р.&quot;;* _-&quot;-&quot;&quot;р.&quot;;@"/>
    <numFmt numFmtId="194" formatCode="* #,##0;* \-#,##0;* &quot;-&quot;;@"/>
    <numFmt numFmtId="195" formatCode="* #,##0.00;* \-#,##0.00;* &quot;-&quot;??;@"/>
    <numFmt numFmtId="196" formatCode="* _-#,##0.00&quot;р.&quot;;* \-#,##0.00&quot;р.&quot;;* _-&quot;-&quot;??&quot;р.&quot;;@"/>
    <numFmt numFmtId="197" formatCode="#,##0.0"/>
    <numFmt numFmtId="198" formatCode="#,##0_ ;[Red]\-#,##0\ "/>
    <numFmt numFmtId="199" formatCode="#,##0.0_ ;[Red]\-#,##0.0\ "/>
    <numFmt numFmtId="200" formatCode="0.0000"/>
    <numFmt numFmtId="201" formatCode="#,##0.0000"/>
    <numFmt numFmtId="202" formatCode="00000000000"/>
    <numFmt numFmtId="203" formatCode="&quot;Так&quot;;&quot;Так&quot;;&quot;Ні&quot;"/>
    <numFmt numFmtId="204" formatCode="&quot;Істина&quot;;&quot;Істина&quot;;&quot;Хибність&quot;"/>
    <numFmt numFmtId="205" formatCode="&quot;Увімк&quot;;&quot;Увімк&quot;;&quot;Вимк&quot;"/>
    <numFmt numFmtId="206" formatCode="[$-FC19]d\ mmmm\ yyyy\ &quot;г.&quot;"/>
    <numFmt numFmtId="207" formatCode="&quot;True&quot;;&quot;True&quot;;&quot;False&quot;"/>
    <numFmt numFmtId="208" formatCode="[$¥€-2]\ ###,000_);[Red]\([$€-2]\ ###,000\)"/>
    <numFmt numFmtId="209" formatCode="#,##0.000"/>
    <numFmt numFmtId="210" formatCode="&quot;Да&quot;;&quot;Да&quot;;&quot;Нет&quot;"/>
    <numFmt numFmtId="211" formatCode="&quot;Истина&quot;;&quot;Истина&quot;;&quot;Ложь&quot;"/>
    <numFmt numFmtId="212" formatCode="&quot;Вкл&quot;;&quot;Вкл&quot;;&quot;Выкл&quot;"/>
    <numFmt numFmtId="213" formatCode="[$€-2]\ ###,000_);[Red]\([$€-2]\ ###,000\)"/>
    <numFmt numFmtId="214" formatCode="0.00000"/>
    <numFmt numFmtId="215" formatCode="[$-422]d\ mmmm\ yyyy&quot; р.&quot;"/>
    <numFmt numFmtId="216" formatCode="#,##0_ ;\-#,##0\ "/>
    <numFmt numFmtId="217" formatCode="#,##0.0_ ;\-#,##0.0\ "/>
    <numFmt numFmtId="218" formatCode="#,##0.00_ ;\-#,##0.00\ "/>
    <numFmt numFmtId="219" formatCode="#0.00"/>
    <numFmt numFmtId="220" formatCode="_-* #,##0_р_._-;\-* #,##0_р_._-;_-* &quot;-&quot;??_р_._-;_-@_-"/>
    <numFmt numFmtId="221" formatCode="#,##0.000_ ;\-#,##0.000\ "/>
    <numFmt numFmtId="222" formatCode="_-* #,##0.00000\ _г_р_н_._-;\-* #,##0.00000\ _г_р_н_._-;_-* &quot;-&quot;?????\ _г_р_н_._-;_-@_-"/>
  </numFmts>
  <fonts count="100">
    <font>
      <sz val="10"/>
      <name val="Arial Cyr"/>
      <family val="0"/>
    </font>
    <font>
      <sz val="11"/>
      <color indexed="8"/>
      <name val="Calibri"/>
      <family val="2"/>
    </font>
    <font>
      <b/>
      <sz val="10"/>
      <name val="Arial Cyr"/>
      <family val="2"/>
    </font>
    <font>
      <sz val="13"/>
      <name val="Times New Roman"/>
      <family val="1"/>
    </font>
    <font>
      <b/>
      <sz val="18"/>
      <name val="Times New Roman"/>
      <family val="1"/>
    </font>
    <font>
      <sz val="14"/>
      <name val="Times New Roman"/>
      <family val="1"/>
    </font>
    <font>
      <sz val="10"/>
      <name val="Arial"/>
      <family val="2"/>
    </font>
    <font>
      <b/>
      <sz val="14"/>
      <name val="Times New Roman"/>
      <family val="1"/>
    </font>
    <font>
      <sz val="12"/>
      <name val="Times New Roman"/>
      <family val="1"/>
    </font>
    <font>
      <sz val="12"/>
      <name val="Arial Cyr"/>
      <family val="0"/>
    </font>
    <font>
      <sz val="12"/>
      <color indexed="8"/>
      <name val="Times New Roman"/>
      <family val="1"/>
    </font>
    <font>
      <b/>
      <sz val="12"/>
      <name val="Times New Roman"/>
      <family val="1"/>
    </font>
    <font>
      <i/>
      <sz val="12"/>
      <name val="Times New Roman"/>
      <family val="1"/>
    </font>
    <font>
      <sz val="14"/>
      <name val="Arial"/>
      <family val="2"/>
    </font>
    <font>
      <sz val="11"/>
      <name val="Times New Roman"/>
      <family val="1"/>
    </font>
    <font>
      <b/>
      <sz val="11"/>
      <name val="Times New Roman"/>
      <family val="1"/>
    </font>
    <font>
      <sz val="10"/>
      <color indexed="10"/>
      <name val="Arial Cyr"/>
      <family val="0"/>
    </font>
    <font>
      <sz val="12"/>
      <color indexed="10"/>
      <name val="Times New Roman"/>
      <family val="1"/>
    </font>
    <font>
      <b/>
      <sz val="12"/>
      <name val="Arial Cyr"/>
      <family val="2"/>
    </font>
    <font>
      <sz val="10"/>
      <name val="Helv"/>
      <family val="0"/>
    </font>
    <font>
      <i/>
      <sz val="10"/>
      <name val="Arial Cyr"/>
      <family val="0"/>
    </font>
    <font>
      <b/>
      <sz val="12"/>
      <color indexed="8"/>
      <name val="Times New Roman"/>
      <family val="1"/>
    </font>
    <font>
      <b/>
      <i/>
      <sz val="10"/>
      <name val="Arial Cyr"/>
      <family val="2"/>
    </font>
    <font>
      <b/>
      <sz val="10"/>
      <color indexed="10"/>
      <name val="Arial Cyr"/>
      <family val="0"/>
    </font>
    <font>
      <i/>
      <sz val="14"/>
      <name val="Times New Roman"/>
      <family val="1"/>
    </font>
    <font>
      <i/>
      <vertAlign val="superscript"/>
      <sz val="12"/>
      <name val="Times New Roman"/>
      <family val="1"/>
    </font>
    <font>
      <i/>
      <sz val="8"/>
      <name val="Times New Roman"/>
      <family val="1"/>
    </font>
    <font>
      <i/>
      <vertAlign val="superscript"/>
      <sz val="8"/>
      <name val="Times New Roman"/>
      <family val="1"/>
    </font>
    <font>
      <i/>
      <vertAlign val="superscript"/>
      <sz val="14"/>
      <color indexed="8"/>
      <name val="Times New Roman"/>
      <family val="1"/>
    </font>
    <font>
      <i/>
      <sz val="14"/>
      <color indexed="8"/>
      <name val="Times New Roman"/>
      <family val="1"/>
    </font>
    <font>
      <sz val="11"/>
      <color indexed="9"/>
      <name val="Calibri"/>
      <family val="2"/>
    </font>
    <font>
      <sz val="11"/>
      <color indexed="62"/>
      <name val="Calibri"/>
      <family val="2"/>
    </font>
    <font>
      <sz val="11"/>
      <color indexed="17"/>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1"/>
      <color indexed="8"/>
      <name val="Times New Roman"/>
      <family val="1"/>
    </font>
    <font>
      <sz val="14"/>
      <color indexed="8"/>
      <name val="Times New Roman"/>
      <family val="1"/>
    </font>
    <font>
      <sz val="10"/>
      <color indexed="8"/>
      <name val="Arial Cyr"/>
      <family val="0"/>
    </font>
    <font>
      <i/>
      <sz val="12"/>
      <color indexed="8"/>
      <name val="Times New Roman"/>
      <family val="1"/>
    </font>
    <font>
      <b/>
      <sz val="11"/>
      <color indexed="8"/>
      <name val="Times New Roman"/>
      <family val="1"/>
    </font>
    <font>
      <b/>
      <sz val="14"/>
      <color indexed="8"/>
      <name val="Times New Roman"/>
      <family val="1"/>
    </font>
    <font>
      <i/>
      <sz val="12"/>
      <color indexed="10"/>
      <name val="Times New Roman"/>
      <family val="1"/>
    </font>
    <font>
      <sz val="13"/>
      <color indexed="8"/>
      <name val="Arial Cyr"/>
      <family val="2"/>
    </font>
    <font>
      <sz val="13"/>
      <color indexed="8"/>
      <name val="Times New Roman"/>
      <family val="1"/>
    </font>
    <font>
      <sz val="12"/>
      <color indexed="8"/>
      <name val="Arial Cyr"/>
      <family val="2"/>
    </font>
    <font>
      <b/>
      <sz val="12"/>
      <color indexed="8"/>
      <name val="Arial Cyr"/>
      <family val="2"/>
    </font>
    <font>
      <i/>
      <sz val="12"/>
      <color indexed="8"/>
      <name val="Arial Cyr"/>
      <family val="0"/>
    </font>
    <font>
      <b/>
      <sz val="10"/>
      <color indexed="8"/>
      <name val="Arial Cyr"/>
      <family val="2"/>
    </font>
    <font>
      <i/>
      <sz val="10"/>
      <color indexed="8"/>
      <name val="Arial Cyr"/>
      <family val="0"/>
    </font>
    <font>
      <b/>
      <i/>
      <sz val="10"/>
      <color indexed="8"/>
      <name val="Arial Cyr"/>
      <family val="2"/>
    </font>
    <font>
      <b/>
      <sz val="18"/>
      <color indexed="8"/>
      <name val="Times New Roman"/>
      <family val="1"/>
    </font>
    <font>
      <i/>
      <sz val="13"/>
      <color indexed="8"/>
      <name val="Times New Roman"/>
      <family val="1"/>
    </font>
    <font>
      <sz val="10"/>
      <name val="Courier New"/>
      <family val="3"/>
    </font>
    <font>
      <sz val="11"/>
      <color indexed="19"/>
      <name val="Calibri"/>
      <family val="2"/>
    </font>
    <font>
      <sz val="10"/>
      <name val="MS Sans Serif"/>
      <family val="2"/>
    </font>
    <font>
      <u val="single"/>
      <sz val="10"/>
      <color indexed="12"/>
      <name val="Arial Cyr"/>
      <family val="0"/>
    </font>
    <font>
      <u val="single"/>
      <sz val="10"/>
      <color indexed="20"/>
      <name val="Arial Cyr"/>
      <family val="0"/>
    </font>
    <font>
      <u val="single"/>
      <sz val="13"/>
      <color indexed="8"/>
      <name val="Arial Cyr"/>
      <family val="2"/>
    </font>
    <font>
      <b/>
      <i/>
      <sz val="14"/>
      <name val="Times New Roman"/>
      <family val="1"/>
    </font>
    <font>
      <b/>
      <sz val="13"/>
      <name val="Times New Roman"/>
      <family val="1"/>
    </font>
    <font>
      <sz val="9"/>
      <name val="Times New Roman"/>
      <family val="1"/>
    </font>
    <font>
      <sz val="14"/>
      <name val="Arial Cyr"/>
      <family val="0"/>
    </font>
    <font>
      <u val="single"/>
      <sz val="14"/>
      <name val="Times New Roman"/>
      <family val="1"/>
    </font>
    <font>
      <b/>
      <i/>
      <sz val="14"/>
      <color indexed="8"/>
      <name val="Times New Roman"/>
      <family val="1"/>
    </font>
    <font>
      <sz val="16"/>
      <name val="Times New Roman"/>
      <family val="1"/>
    </font>
    <font>
      <sz val="10"/>
      <name val="Times New Roman"/>
      <family val="1"/>
    </font>
    <font>
      <sz val="13"/>
      <name val="Arial Cyr"/>
      <family val="2"/>
    </font>
    <font>
      <u val="single"/>
      <sz val="12"/>
      <name val="Times New Roman"/>
      <family val="1"/>
    </font>
    <font>
      <b/>
      <sz val="16"/>
      <name val="Arial Cyr"/>
      <family val="2"/>
    </font>
    <font>
      <b/>
      <sz val="10"/>
      <name val="Times New Roman"/>
      <family val="1"/>
    </font>
    <font>
      <b/>
      <sz val="10"/>
      <color indexed="8"/>
      <name val="Times New Roman"/>
      <family val="1"/>
    </font>
    <font>
      <sz val="10"/>
      <color indexed="8"/>
      <name val="Times New Roman"/>
      <family val="1"/>
    </font>
    <font>
      <sz val="8"/>
      <name val="Arial Cyr"/>
      <family val="0"/>
    </font>
    <font>
      <sz val="11"/>
      <name val="Arial Cyr"/>
      <family val="0"/>
    </font>
    <font>
      <sz val="11"/>
      <color indexed="63"/>
      <name val="Arial"/>
      <family val="2"/>
    </font>
    <font>
      <b/>
      <i/>
      <sz val="13"/>
      <name val="Times New Roman"/>
      <family val="1"/>
    </font>
    <font>
      <b/>
      <sz val="13"/>
      <color indexed="8"/>
      <name val="Times New Roman"/>
      <family val="1"/>
    </font>
    <font>
      <i/>
      <sz val="13"/>
      <name val="Times New Roman"/>
      <family val="1"/>
    </font>
    <font>
      <i/>
      <sz val="13"/>
      <color indexed="8"/>
      <name val="Arial Cyr"/>
      <family val="0"/>
    </font>
    <font>
      <sz val="13"/>
      <color indexed="10"/>
      <name val="Times New Roman"/>
      <family val="1"/>
    </font>
    <font>
      <b/>
      <sz val="10.5"/>
      <name val="Times New Roman"/>
      <family val="1"/>
    </font>
    <font>
      <b/>
      <sz val="11"/>
      <color indexed="9"/>
      <name val="Times New Roman"/>
      <family val="1"/>
    </font>
    <font>
      <b/>
      <sz val="11"/>
      <name val="Arial Cyr"/>
      <family val="0"/>
    </font>
    <font>
      <i/>
      <sz val="11"/>
      <color indexed="8"/>
      <name val="Times New Roman"/>
      <family val="1"/>
    </font>
    <font>
      <sz val="11"/>
      <color indexed="8"/>
      <name val="Arial Cyr"/>
      <family val="2"/>
    </font>
    <font>
      <b/>
      <sz val="15"/>
      <color indexed="56"/>
      <name val="Calibri"/>
      <family val="2"/>
    </font>
    <font>
      <b/>
      <sz val="13"/>
      <color indexed="56"/>
      <name val="Calibri"/>
      <family val="2"/>
    </font>
    <font>
      <b/>
      <sz val="11"/>
      <color indexed="56"/>
      <name val="Calibri"/>
      <family val="2"/>
    </font>
    <font>
      <sz val="8"/>
      <name val="Segoe UI"/>
      <family val="2"/>
    </font>
    <font>
      <b/>
      <sz val="15"/>
      <color theme="3"/>
      <name val="Calibri"/>
      <family val="2"/>
    </font>
    <font>
      <b/>
      <sz val="13"/>
      <color theme="3"/>
      <name val="Calibri"/>
      <family val="2"/>
    </font>
    <font>
      <b/>
      <sz val="11"/>
      <color theme="3"/>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5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style="thin"/>
      <bottom style="thin"/>
    </border>
    <border>
      <left style="thin"/>
      <right style="thin"/>
      <top style="thin"/>
      <bottom style="thin"/>
    </border>
    <border>
      <left style="thin"/>
      <right style="thin"/>
      <top/>
      <bottom style="thin"/>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style="medium"/>
      <right/>
      <top>
        <color indexed="63"/>
      </top>
      <bottom style="thin"/>
    </border>
    <border>
      <left/>
      <right/>
      <top>
        <color indexed="63"/>
      </top>
      <bottom style="thin"/>
    </border>
    <border>
      <left/>
      <right style="medium"/>
      <top>
        <color indexed="63"/>
      </top>
      <bottom style="thin"/>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top style="thin"/>
      <bottom style="thin"/>
    </border>
    <border>
      <left/>
      <right style="medium"/>
      <top style="thin"/>
      <bottom style="thin"/>
    </border>
    <border>
      <left/>
      <right style="thin"/>
      <top style="thin"/>
      <bottom style="thin"/>
    </border>
    <border>
      <left style="thin"/>
      <right style="thin"/>
      <top>
        <color indexed="63"/>
      </top>
      <bottom/>
    </border>
    <border>
      <left style="thin"/>
      <right>
        <color indexed="63"/>
      </right>
      <top>
        <color indexed="63"/>
      </top>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style="thin"/>
    </border>
    <border>
      <left style="thin"/>
      <right style="thin"/>
      <top style="thin"/>
      <bottom/>
    </border>
    <border>
      <left style="thin"/>
      <right/>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bottom style="thin"/>
    </border>
    <border>
      <left>
        <color indexed="63"/>
      </left>
      <right style="thin"/>
      <top style="thin"/>
      <bottom>
        <color indexed="63"/>
      </bottom>
    </border>
    <border>
      <left style="thin"/>
      <right style="thin"/>
      <top>
        <color indexed="63"/>
      </top>
      <bottom style="medium"/>
    </border>
    <border>
      <left/>
      <right style="thin"/>
      <top style="medium"/>
      <bottom style="medium"/>
    </border>
    <border>
      <left style="medium"/>
      <right style="thin"/>
      <top style="medium"/>
      <bottom style="thin"/>
    </border>
    <border>
      <left style="thin"/>
      <right style="thin"/>
      <top style="medium"/>
      <bottom style="thin"/>
    </border>
    <border>
      <left style="medium"/>
      <right style="thin"/>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style="medium"/>
      <right style="medium"/>
      <top style="medium"/>
      <bottom>
        <color indexed="63"/>
      </bottom>
    </border>
    <border>
      <left style="medium"/>
      <right style="medium"/>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right style="medium"/>
      <top style="medium"/>
      <bottom style="medium"/>
    </border>
  </borders>
  <cellStyleXfs count="13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0" fillId="0" borderId="0">
      <alignment/>
      <protection/>
    </xf>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31" fillId="7" borderId="1" applyNumberFormat="0" applyAlignment="0" applyProtection="0"/>
    <xf numFmtId="0" fontId="31" fillId="7" borderId="1" applyNumberFormat="0" applyAlignment="0" applyProtection="0"/>
    <xf numFmtId="0" fontId="40" fillId="20" borderId="2" applyNumberFormat="0" applyAlignment="0" applyProtection="0"/>
    <xf numFmtId="0" fontId="37" fillId="20" borderId="1" applyNumberFormat="0" applyAlignment="0" applyProtection="0"/>
    <xf numFmtId="0" fontId="32" fillId="4" borderId="0" applyNumberFormat="0" applyBorder="0" applyAlignment="0" applyProtection="0"/>
    <xf numFmtId="0" fontId="63" fillId="0" borderId="0" applyNumberFormat="0" applyFill="0" applyBorder="0" applyAlignment="0" applyProtection="0"/>
    <xf numFmtId="178" fontId="1" fillId="0" borderId="0" applyFont="0" applyFill="0" applyBorder="0" applyAlignment="0" applyProtection="0"/>
    <xf numFmtId="188" fontId="0" fillId="0" borderId="0" applyFont="0" applyFill="0" applyBorder="0" applyAlignment="0" applyProtection="0"/>
    <xf numFmtId="186" fontId="0" fillId="0" borderId="0" applyFont="0" applyFill="0" applyBorder="0" applyAlignment="0" applyProtection="0"/>
    <xf numFmtId="0" fontId="97" fillId="0" borderId="3" applyNumberFormat="0" applyFill="0" applyAlignment="0" applyProtection="0"/>
    <xf numFmtId="0" fontId="98" fillId="0" borderId="4" applyNumberFormat="0" applyFill="0" applyAlignment="0" applyProtection="0"/>
    <xf numFmtId="0" fontId="99" fillId="0" borderId="5" applyNumberFormat="0" applyFill="0" applyAlignment="0" applyProtection="0"/>
    <xf numFmtId="0" fontId="99" fillId="0" borderId="0" applyNumberFormat="0" applyFill="0" applyBorder="0" applyAlignment="0" applyProtection="0"/>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0" fillId="0" borderId="0">
      <alignment/>
      <protection/>
    </xf>
    <xf numFmtId="0" fontId="60" fillId="0" borderId="0">
      <alignment/>
      <protection/>
    </xf>
    <xf numFmtId="0" fontId="0" fillId="0" borderId="0">
      <alignment/>
      <protection/>
    </xf>
    <xf numFmtId="0" fontId="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33" fillId="0" borderId="6" applyNumberFormat="0" applyFill="0" applyAlignment="0" applyProtection="0"/>
    <xf numFmtId="0" fontId="38" fillId="0" borderId="7" applyNumberFormat="0" applyFill="0" applyAlignment="0" applyProtection="0"/>
    <xf numFmtId="0" fontId="34" fillId="21" borderId="8" applyNumberFormat="0" applyAlignment="0" applyProtection="0"/>
    <xf numFmtId="0" fontId="34" fillId="21" borderId="8" applyNumberFormat="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7" fillId="20" borderId="1" applyNumberFormat="0" applyAlignment="0" applyProtection="0"/>
    <xf numFmtId="0" fontId="0" fillId="0" borderId="0">
      <alignment/>
      <protection/>
    </xf>
    <xf numFmtId="0" fontId="6" fillId="0" borderId="0">
      <alignment/>
      <protection/>
    </xf>
    <xf numFmtId="0" fontId="19" fillId="0" borderId="0">
      <alignment/>
      <protection/>
    </xf>
    <xf numFmtId="0" fontId="19" fillId="0" borderId="0">
      <alignment/>
      <protection/>
    </xf>
    <xf numFmtId="0" fontId="73" fillId="0" borderId="0">
      <alignment/>
      <protection/>
    </xf>
    <xf numFmtId="0" fontId="64" fillId="0" borderId="0" applyNumberFormat="0" applyFill="0" applyBorder="0" applyAlignment="0" applyProtection="0"/>
    <xf numFmtId="0" fontId="38" fillId="0" borderId="7" applyNumberFormat="0" applyFill="0" applyAlignment="0" applyProtection="0"/>
    <xf numFmtId="0" fontId="39" fillId="3" borderId="0" applyNumberFormat="0" applyBorder="0" applyAlignment="0" applyProtection="0"/>
    <xf numFmtId="0" fontId="39" fillId="3" borderId="0" applyNumberFormat="0" applyBorder="0" applyAlignment="0" applyProtection="0"/>
    <xf numFmtId="0" fontId="42" fillId="0" borderId="0" applyNumberFormat="0" applyFill="0" applyBorder="0" applyAlignment="0" applyProtection="0"/>
    <xf numFmtId="0" fontId="1" fillId="23" borderId="9" applyNumberFormat="0" applyFont="0" applyAlignment="0" applyProtection="0"/>
    <xf numFmtId="0" fontId="0" fillId="23" borderId="9" applyNumberFormat="0" applyFont="0" applyAlignment="0" applyProtection="0"/>
    <xf numFmtId="9" fontId="0" fillId="0" borderId="0" applyFont="0" applyFill="0" applyBorder="0" applyAlignment="0" applyProtection="0"/>
    <xf numFmtId="0" fontId="40" fillId="20" borderId="2" applyNumberFormat="0" applyAlignment="0" applyProtection="0"/>
    <xf numFmtId="0" fontId="33" fillId="0" borderId="6" applyNumberFormat="0" applyFill="0" applyAlignment="0" applyProtection="0"/>
    <xf numFmtId="0" fontId="61" fillId="22" borderId="0" applyNumberFormat="0" applyBorder="0" applyAlignment="0" applyProtection="0"/>
    <xf numFmtId="0" fontId="19" fillId="0" borderId="0">
      <alignment/>
      <protection/>
    </xf>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171" fontId="0" fillId="0" borderId="0" applyFont="0" applyFill="0" applyBorder="0" applyAlignment="0" applyProtection="0"/>
    <xf numFmtId="187" fontId="0" fillId="0" borderId="0" applyFont="0" applyFill="0" applyBorder="0" applyAlignment="0" applyProtection="0"/>
    <xf numFmtId="0" fontId="0" fillId="0" borderId="0" applyFont="0" applyFill="0" applyBorder="0" applyAlignment="0" applyProtection="0"/>
    <xf numFmtId="171" fontId="0" fillId="0" borderId="0" applyFont="0" applyFill="0" applyBorder="0" applyAlignment="0" applyProtection="0"/>
    <xf numFmtId="179" fontId="0" fillId="0" borderId="0" applyFont="0" applyFill="0" applyBorder="0" applyAlignment="0" applyProtection="0"/>
    <xf numFmtId="179" fontId="62" fillId="0" borderId="0" applyFont="0" applyFill="0" applyBorder="0" applyAlignment="0" applyProtection="0"/>
    <xf numFmtId="179" fontId="62" fillId="0" borderId="0" applyFont="0" applyFill="0" applyBorder="0" applyAlignment="0" applyProtection="0"/>
    <xf numFmtId="179" fontId="1" fillId="0" borderId="0" applyFont="0" applyFill="0" applyBorder="0" applyAlignment="0" applyProtection="0"/>
    <xf numFmtId="0" fontId="32" fillId="4" borderId="0" applyNumberFormat="0" applyBorder="0" applyAlignment="0" applyProtection="0"/>
  </cellStyleXfs>
  <cellXfs count="649">
    <xf numFmtId="0" fontId="0" fillId="0" borderId="0" xfId="0"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Border="1" applyAlignment="1">
      <alignment/>
    </xf>
    <xf numFmtId="0" fontId="3" fillId="0" borderId="0" xfId="107" applyFont="1" applyAlignment="1">
      <alignment horizontal="right"/>
      <protection/>
    </xf>
    <xf numFmtId="0" fontId="5" fillId="0" borderId="0" xfId="107" applyFont="1" applyBorder="1">
      <alignment/>
      <protection/>
    </xf>
    <xf numFmtId="0" fontId="13" fillId="0" borderId="0" xfId="107" applyFont="1">
      <alignment/>
      <protection/>
    </xf>
    <xf numFmtId="0" fontId="2" fillId="0" borderId="0" xfId="0" applyFont="1" applyFill="1" applyBorder="1" applyAlignment="1">
      <alignment/>
    </xf>
    <xf numFmtId="0" fontId="0" fillId="0" borderId="0" xfId="0" applyFont="1" applyFill="1" applyBorder="1" applyAlignment="1">
      <alignment/>
    </xf>
    <xf numFmtId="0" fontId="0" fillId="4" borderId="0" xfId="0" applyFont="1" applyFill="1" applyAlignment="1">
      <alignment/>
    </xf>
    <xf numFmtId="0" fontId="0" fillId="4" borderId="0" xfId="0" applyFont="1" applyFill="1" applyBorder="1" applyAlignment="1">
      <alignment/>
    </xf>
    <xf numFmtId="0" fontId="20" fillId="0" borderId="0" xfId="0" applyFont="1" applyFill="1" applyBorder="1" applyAlignment="1">
      <alignment/>
    </xf>
    <xf numFmtId="0" fontId="20" fillId="0" borderId="0" xfId="0" applyFont="1" applyFill="1" applyAlignment="1">
      <alignment/>
    </xf>
    <xf numFmtId="0" fontId="22" fillId="0" borderId="0" xfId="0" applyFont="1" applyFill="1" applyBorder="1" applyAlignment="1">
      <alignment/>
    </xf>
    <xf numFmtId="0" fontId="23" fillId="17" borderId="0" xfId="0" applyFont="1" applyFill="1" applyBorder="1" applyAlignment="1">
      <alignment/>
    </xf>
    <xf numFmtId="4" fontId="16" fillId="0" borderId="0" xfId="0" applyNumberFormat="1" applyFont="1" applyFill="1" applyAlignment="1">
      <alignment/>
    </xf>
    <xf numFmtId="0" fontId="20" fillId="0" borderId="0" xfId="0" applyFont="1" applyFill="1" applyAlignment="1">
      <alignment/>
    </xf>
    <xf numFmtId="0" fontId="0" fillId="0" borderId="0" xfId="0" applyFont="1" applyFill="1" applyBorder="1" applyAlignment="1">
      <alignment/>
    </xf>
    <xf numFmtId="0" fontId="9" fillId="0" borderId="0" xfId="0" applyFont="1" applyFill="1" applyBorder="1" applyAlignment="1">
      <alignment/>
    </xf>
    <xf numFmtId="0" fontId="9" fillId="0" borderId="0" xfId="0" applyFont="1" applyFill="1" applyAlignment="1">
      <alignment/>
    </xf>
    <xf numFmtId="0" fontId="0" fillId="0" borderId="0" xfId="0" applyFont="1" applyFill="1" applyAlignment="1">
      <alignment/>
    </xf>
    <xf numFmtId="49" fontId="50" fillId="0" borderId="0" xfId="0" applyNumberFormat="1" applyFont="1" applyFill="1" applyAlignment="1">
      <alignment/>
    </xf>
    <xf numFmtId="0" fontId="50" fillId="0" borderId="0" xfId="0" applyFont="1" applyFill="1" applyAlignment="1">
      <alignment/>
    </xf>
    <xf numFmtId="0" fontId="45" fillId="0" borderId="0" xfId="0" applyFont="1" applyFill="1" applyAlignment="1">
      <alignment/>
    </xf>
    <xf numFmtId="0" fontId="50" fillId="0" borderId="0" xfId="0" applyFont="1" applyFill="1" applyAlignment="1">
      <alignment/>
    </xf>
    <xf numFmtId="0" fontId="45" fillId="0" borderId="0" xfId="0" applyFont="1" applyFill="1" applyBorder="1" applyAlignment="1">
      <alignment/>
    </xf>
    <xf numFmtId="0" fontId="50" fillId="0" borderId="0" xfId="0" applyFont="1" applyFill="1" applyAlignment="1">
      <alignment horizontal="center"/>
    </xf>
    <xf numFmtId="49" fontId="50" fillId="0" borderId="0" xfId="0" applyNumberFormat="1" applyFont="1" applyFill="1" applyBorder="1" applyAlignment="1">
      <alignment/>
    </xf>
    <xf numFmtId="0" fontId="50" fillId="0" borderId="0" xfId="0" applyFont="1" applyFill="1" applyBorder="1" applyAlignment="1">
      <alignment/>
    </xf>
    <xf numFmtId="0" fontId="51" fillId="0" borderId="0" xfId="107" applyFont="1" applyAlignment="1">
      <alignment horizontal="right"/>
      <protection/>
    </xf>
    <xf numFmtId="0" fontId="45" fillId="0" borderId="10" xfId="0" applyFont="1" applyFill="1" applyBorder="1" applyAlignment="1">
      <alignment/>
    </xf>
    <xf numFmtId="0" fontId="45" fillId="0" borderId="11" xfId="0" applyFont="1" applyFill="1" applyBorder="1" applyAlignment="1">
      <alignment/>
    </xf>
    <xf numFmtId="49" fontId="52" fillId="0" borderId="11" xfId="0" applyNumberFormat="1" applyFont="1" applyFill="1" applyBorder="1" applyAlignment="1">
      <alignment horizontal="center"/>
    </xf>
    <xf numFmtId="0" fontId="52" fillId="0" borderId="11" xfId="0" applyFont="1" applyFill="1" applyBorder="1" applyAlignment="1">
      <alignment horizontal="center"/>
    </xf>
    <xf numFmtId="3" fontId="53" fillId="4" borderId="0" xfId="0" applyNumberFormat="1" applyFont="1" applyFill="1" applyBorder="1" applyAlignment="1">
      <alignment/>
    </xf>
    <xf numFmtId="0" fontId="53" fillId="4" borderId="0" xfId="0" applyFont="1" applyFill="1" applyBorder="1" applyAlignment="1">
      <alignment/>
    </xf>
    <xf numFmtId="0" fontId="52" fillId="0" borderId="0" xfId="0" applyFont="1" applyFill="1" applyBorder="1" applyAlignment="1">
      <alignment/>
    </xf>
    <xf numFmtId="0" fontId="54" fillId="0" borderId="0" xfId="0" applyFont="1" applyFill="1" applyBorder="1" applyAlignment="1">
      <alignment/>
    </xf>
    <xf numFmtId="0" fontId="53" fillId="4" borderId="0" xfId="0" applyFont="1" applyFill="1" applyBorder="1" applyAlignment="1">
      <alignment/>
    </xf>
    <xf numFmtId="0" fontId="52" fillId="0" borderId="0" xfId="0" applyFont="1" applyFill="1" applyAlignment="1">
      <alignment/>
    </xf>
    <xf numFmtId="0" fontId="55" fillId="4" borderId="0" xfId="0" applyFont="1" applyFill="1" applyBorder="1" applyAlignment="1">
      <alignment/>
    </xf>
    <xf numFmtId="0" fontId="56" fillId="0" borderId="0" xfId="0" applyFont="1" applyFill="1" applyBorder="1" applyAlignment="1">
      <alignment/>
    </xf>
    <xf numFmtId="0" fontId="55" fillId="4" borderId="0" xfId="0" applyFont="1" applyFill="1" applyAlignment="1">
      <alignment/>
    </xf>
    <xf numFmtId="0" fontId="55" fillId="0" borderId="0" xfId="0" applyFont="1" applyFill="1" applyBorder="1" applyAlignment="1">
      <alignment/>
    </xf>
    <xf numFmtId="0" fontId="55" fillId="4" borderId="0" xfId="0" applyFont="1" applyFill="1" applyBorder="1" applyAlignment="1">
      <alignment/>
    </xf>
    <xf numFmtId="0" fontId="57" fillId="0" borderId="0" xfId="0" applyFont="1" applyFill="1" applyAlignment="1">
      <alignment/>
    </xf>
    <xf numFmtId="0" fontId="56" fillId="0" borderId="0" xfId="0" applyFont="1" applyFill="1" applyAlignment="1">
      <alignment/>
    </xf>
    <xf numFmtId="0" fontId="55" fillId="4" borderId="0" xfId="0" applyFont="1" applyFill="1" applyAlignment="1">
      <alignment/>
    </xf>
    <xf numFmtId="0" fontId="45" fillId="0" borderId="0" xfId="0" applyFont="1" applyFill="1" applyBorder="1" applyAlignment="1">
      <alignment/>
    </xf>
    <xf numFmtId="0" fontId="56" fillId="0" borderId="0" xfId="0" applyFont="1" applyFill="1" applyBorder="1" applyAlignment="1">
      <alignment/>
    </xf>
    <xf numFmtId="0" fontId="45" fillId="4" borderId="0" xfId="0" applyFont="1" applyFill="1" applyBorder="1" applyAlignment="1">
      <alignment/>
    </xf>
    <xf numFmtId="0" fontId="45" fillId="4" borderId="0" xfId="0" applyFont="1" applyFill="1" applyAlignment="1">
      <alignment/>
    </xf>
    <xf numFmtId="4" fontId="55" fillId="0" borderId="0" xfId="0" applyNumberFormat="1" applyFont="1" applyFill="1" applyBorder="1" applyAlignment="1">
      <alignment/>
    </xf>
    <xf numFmtId="3" fontId="52" fillId="0" borderId="0" xfId="0" applyNumberFormat="1" applyFont="1" applyFill="1" applyBorder="1" applyAlignment="1">
      <alignment/>
    </xf>
    <xf numFmtId="4" fontId="55" fillId="17" borderId="0" xfId="0" applyNumberFormat="1" applyFont="1" applyFill="1" applyAlignment="1">
      <alignment/>
    </xf>
    <xf numFmtId="0" fontId="55" fillId="17" borderId="0" xfId="0" applyFont="1" applyFill="1" applyBorder="1" applyAlignment="1">
      <alignment/>
    </xf>
    <xf numFmtId="49" fontId="45" fillId="0" borderId="0" xfId="0" applyNumberFormat="1" applyFont="1" applyFill="1" applyAlignment="1">
      <alignment/>
    </xf>
    <xf numFmtId="0" fontId="5" fillId="0" borderId="0" xfId="107" applyFont="1" applyBorder="1" applyAlignment="1">
      <alignment horizontal="left"/>
      <protection/>
    </xf>
    <xf numFmtId="0" fontId="8" fillId="24" borderId="11" xfId="0" applyFont="1" applyFill="1" applyBorder="1" applyAlignment="1">
      <alignment horizontal="justify" vertical="center" wrapText="1"/>
    </xf>
    <xf numFmtId="0" fontId="8" fillId="24" borderId="11" xfId="0" applyFont="1" applyFill="1" applyBorder="1" applyAlignment="1">
      <alignment vertical="center" wrapText="1"/>
    </xf>
    <xf numFmtId="0" fontId="43" fillId="0" borderId="11" xfId="0" applyFont="1" applyBorder="1" applyAlignment="1">
      <alignment vertical="center" wrapText="1"/>
    </xf>
    <xf numFmtId="0" fontId="8" fillId="0" borderId="11" xfId="0" applyFont="1" applyBorder="1" applyAlignment="1">
      <alignment horizontal="justify" vertical="center" wrapText="1"/>
    </xf>
    <xf numFmtId="0" fontId="10" fillId="0" borderId="11" xfId="0" applyFont="1" applyBorder="1" applyAlignment="1">
      <alignment vertical="center" wrapText="1"/>
    </xf>
    <xf numFmtId="0" fontId="18" fillId="0" borderId="0" xfId="0" applyFont="1" applyFill="1" applyBorder="1" applyAlignment="1">
      <alignment/>
    </xf>
    <xf numFmtId="0" fontId="8" fillId="0" borderId="11" xfId="0" applyFont="1" applyBorder="1" applyAlignment="1">
      <alignment vertical="center" wrapText="1"/>
    </xf>
    <xf numFmtId="0" fontId="8" fillId="0" borderId="0" xfId="0" applyFont="1" applyAlignment="1">
      <alignment vertical="center" wrapText="1"/>
    </xf>
    <xf numFmtId="0" fontId="43" fillId="0" borderId="0" xfId="0" applyFont="1" applyAlignment="1">
      <alignment horizontal="justify" vertical="center" wrapText="1"/>
    </xf>
    <xf numFmtId="0" fontId="45" fillId="25" borderId="0" xfId="0" applyFont="1" applyFill="1" applyBorder="1" applyAlignment="1">
      <alignment/>
    </xf>
    <xf numFmtId="0" fontId="0" fillId="25" borderId="0" xfId="0" applyFont="1" applyFill="1" applyAlignment="1">
      <alignment/>
    </xf>
    <xf numFmtId="4" fontId="21" fillId="4" borderId="12" xfId="0" applyNumberFormat="1" applyFont="1" applyFill="1" applyBorder="1" applyAlignment="1">
      <alignment horizontal="right" vertical="top"/>
    </xf>
    <xf numFmtId="0" fontId="0" fillId="0" borderId="0" xfId="0" applyFont="1" applyFill="1" applyBorder="1" applyAlignment="1">
      <alignment/>
    </xf>
    <xf numFmtId="0" fontId="0" fillId="0" borderId="0" xfId="0" applyFont="1" applyFill="1" applyAlignment="1">
      <alignment/>
    </xf>
    <xf numFmtId="4" fontId="21" fillId="0" borderId="10" xfId="0" applyNumberFormat="1" applyFont="1" applyFill="1" applyBorder="1" applyAlignment="1">
      <alignment horizontal="right" vertical="top"/>
    </xf>
    <xf numFmtId="49" fontId="0" fillId="0" borderId="0" xfId="0" applyNumberFormat="1" applyFont="1" applyFill="1" applyAlignment="1">
      <alignment/>
    </xf>
    <xf numFmtId="4" fontId="0" fillId="0" borderId="0" xfId="0" applyNumberFormat="1" applyFont="1" applyFill="1" applyBorder="1" applyAlignment="1">
      <alignment/>
    </xf>
    <xf numFmtId="0" fontId="0" fillId="25" borderId="0" xfId="0" applyFont="1" applyFill="1" applyAlignment="1">
      <alignment/>
    </xf>
    <xf numFmtId="4" fontId="0" fillId="0" borderId="0" xfId="0" applyNumberFormat="1" applyFont="1" applyFill="1" applyAlignment="1">
      <alignment/>
    </xf>
    <xf numFmtId="0" fontId="3" fillId="0" borderId="0" xfId="0" applyFont="1" applyAlignment="1">
      <alignment horizontal="right"/>
    </xf>
    <xf numFmtId="0" fontId="5" fillId="0" borderId="0" xfId="0" applyFont="1" applyAlignment="1">
      <alignment/>
    </xf>
    <xf numFmtId="0" fontId="69" fillId="0" borderId="0" xfId="0" applyFont="1" applyAlignment="1">
      <alignment horizontal="right"/>
    </xf>
    <xf numFmtId="49" fontId="70" fillId="0" borderId="0" xfId="0" applyNumberFormat="1" applyFont="1" applyAlignment="1">
      <alignment horizontal="left"/>
    </xf>
    <xf numFmtId="0" fontId="3" fillId="0" borderId="0" xfId="0" applyFont="1" applyAlignment="1">
      <alignment/>
    </xf>
    <xf numFmtId="0" fontId="0" fillId="0" borderId="0" xfId="0" applyBorder="1" applyAlignment="1">
      <alignment/>
    </xf>
    <xf numFmtId="0" fontId="0" fillId="0" borderId="0" xfId="0" applyFont="1" applyAlignment="1">
      <alignment/>
    </xf>
    <xf numFmtId="0" fontId="18" fillId="0" borderId="13" xfId="0" applyFont="1" applyBorder="1" applyAlignment="1">
      <alignment horizontal="center" vertical="center"/>
    </xf>
    <xf numFmtId="0" fontId="18" fillId="0" borderId="13" xfId="0" applyFont="1" applyBorder="1" applyAlignment="1">
      <alignment horizontal="center" vertical="center" wrapText="1"/>
    </xf>
    <xf numFmtId="0" fontId="5" fillId="0" borderId="14" xfId="0" applyFont="1" applyBorder="1" applyAlignment="1">
      <alignment horizontal="center"/>
    </xf>
    <xf numFmtId="0" fontId="5" fillId="0" borderId="13" xfId="0" applyFont="1" applyBorder="1" applyAlignment="1">
      <alignment horizontal="center"/>
    </xf>
    <xf numFmtId="0" fontId="5" fillId="0" borderId="15" xfId="0" applyFont="1" applyBorder="1" applyAlignment="1">
      <alignment horizontal="center"/>
    </xf>
    <xf numFmtId="0" fontId="5" fillId="0" borderId="15" xfId="0" applyFont="1" applyFill="1" applyBorder="1" applyAlignment="1">
      <alignment horizontal="center" vertical="center"/>
    </xf>
    <xf numFmtId="0" fontId="5" fillId="0" borderId="13" xfId="0" applyFont="1" applyFill="1" applyBorder="1" applyAlignment="1">
      <alignment horizontal="center" vertical="center"/>
    </xf>
    <xf numFmtId="0" fontId="7" fillId="0" borderId="16" xfId="0" applyFont="1" applyBorder="1" applyAlignment="1">
      <alignment horizontal="left"/>
    </xf>
    <xf numFmtId="0" fontId="5" fillId="0" borderId="17" xfId="0" applyFont="1" applyBorder="1" applyAlignment="1">
      <alignment horizontal="center"/>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48" fillId="0" borderId="19" xfId="0" applyFont="1" applyFill="1" applyBorder="1" applyAlignment="1">
      <alignment horizontal="center" vertical="top" wrapText="1"/>
    </xf>
    <xf numFmtId="0" fontId="48" fillId="0" borderId="12" xfId="0" applyFont="1" applyFill="1" applyBorder="1" applyAlignment="1">
      <alignment vertical="top" wrapText="1"/>
    </xf>
    <xf numFmtId="4" fontId="7" fillId="0" borderId="12" xfId="0" applyNumberFormat="1" applyFont="1" applyBorder="1" applyAlignment="1">
      <alignment horizontal="center"/>
    </xf>
    <xf numFmtId="4" fontId="7" fillId="0" borderId="20" xfId="0" applyNumberFormat="1" applyFont="1" applyBorder="1" applyAlignment="1">
      <alignment horizontal="center"/>
    </xf>
    <xf numFmtId="0" fontId="71" fillId="0" borderId="21" xfId="0" applyFont="1" applyBorder="1" applyAlignment="1">
      <alignment horizontal="center" vertical="top" wrapText="1"/>
    </xf>
    <xf numFmtId="0" fontId="71" fillId="0" borderId="11" xfId="0" applyFont="1" applyBorder="1" applyAlignment="1">
      <alignment vertical="top" wrapText="1"/>
    </xf>
    <xf numFmtId="0" fontId="44" fillId="0" borderId="21" xfId="0" applyFont="1" applyBorder="1" applyAlignment="1">
      <alignment horizontal="center" vertical="top" wrapText="1"/>
    </xf>
    <xf numFmtId="0" fontId="44" fillId="0" borderId="11" xfId="0" applyFont="1" applyBorder="1" applyAlignment="1">
      <alignment vertical="top" wrapText="1"/>
    </xf>
    <xf numFmtId="4" fontId="5" fillId="0" borderId="11" xfId="0" applyNumberFormat="1" applyFont="1" applyBorder="1" applyAlignment="1">
      <alignment horizontal="center"/>
    </xf>
    <xf numFmtId="4" fontId="5" fillId="0" borderId="22" xfId="0" applyNumberFormat="1" applyFont="1" applyFill="1" applyBorder="1" applyAlignment="1">
      <alignment horizontal="center"/>
    </xf>
    <xf numFmtId="4" fontId="7" fillId="0" borderId="11" xfId="0" applyNumberFormat="1" applyFont="1" applyBorder="1" applyAlignment="1">
      <alignment horizontal="center"/>
    </xf>
    <xf numFmtId="4" fontId="5" fillId="0" borderId="22" xfId="0" applyNumberFormat="1" applyFont="1" applyBorder="1" applyAlignment="1">
      <alignment horizontal="center"/>
    </xf>
    <xf numFmtId="4" fontId="7" fillId="0" borderId="22" xfId="0" applyNumberFormat="1" applyFont="1" applyBorder="1" applyAlignment="1">
      <alignment horizontal="center"/>
    </xf>
    <xf numFmtId="0" fontId="7" fillId="0" borderId="23" xfId="0" applyFont="1" applyBorder="1" applyAlignment="1">
      <alignment horizontal="left"/>
    </xf>
    <xf numFmtId="0" fontId="5" fillId="0" borderId="10" xfId="0" applyFont="1" applyBorder="1" applyAlignment="1">
      <alignment horizontal="center"/>
    </xf>
    <xf numFmtId="0" fontId="5" fillId="0" borderId="10" xfId="0" applyFont="1" applyFill="1" applyBorder="1" applyAlignment="1">
      <alignment horizontal="center" vertical="center"/>
    </xf>
    <xf numFmtId="0" fontId="5" fillId="0" borderId="24" xfId="0" applyFont="1" applyFill="1" applyBorder="1" applyAlignment="1">
      <alignment horizontal="center" vertical="center"/>
    </xf>
    <xf numFmtId="0" fontId="48" fillId="0" borderId="21" xfId="0" applyFont="1" applyBorder="1" applyAlignment="1">
      <alignment horizontal="center" vertical="top" wrapText="1"/>
    </xf>
    <xf numFmtId="0" fontId="48" fillId="0" borderId="11" xfId="0" applyFont="1" applyFill="1" applyBorder="1" applyAlignment="1">
      <alignment vertical="top" wrapText="1"/>
    </xf>
    <xf numFmtId="0" fontId="51" fillId="0" borderId="0" xfId="0" applyFont="1" applyBorder="1" applyAlignment="1">
      <alignment horizontal="center" vertical="top" wrapText="1"/>
    </xf>
    <xf numFmtId="0" fontId="51" fillId="0" borderId="0" xfId="0" applyFont="1" applyBorder="1" applyAlignment="1">
      <alignment vertical="top" wrapText="1"/>
    </xf>
    <xf numFmtId="190" fontId="3" fillId="0" borderId="0" xfId="0" applyNumberFormat="1" applyFont="1" applyBorder="1" applyAlignment="1">
      <alignment/>
    </xf>
    <xf numFmtId="0" fontId="72" fillId="0" borderId="0" xfId="0" applyFont="1" applyBorder="1" applyAlignment="1">
      <alignment horizontal="left"/>
    </xf>
    <xf numFmtId="0" fontId="2" fillId="0" borderId="0" xfId="0" applyFont="1" applyFill="1" applyAlignment="1">
      <alignment/>
    </xf>
    <xf numFmtId="0" fontId="73" fillId="0" borderId="0" xfId="109" applyFill="1">
      <alignment/>
      <protection/>
    </xf>
    <xf numFmtId="0" fontId="74" fillId="0" borderId="0" xfId="109" applyFont="1" applyFill="1">
      <alignment/>
      <protection/>
    </xf>
    <xf numFmtId="0" fontId="8" fillId="0" borderId="0" xfId="109" applyFont="1" applyFill="1" applyAlignment="1">
      <alignment horizontal="left"/>
      <protection/>
    </xf>
    <xf numFmtId="49" fontId="75" fillId="0" borderId="0" xfId="109" applyNumberFormat="1" applyFont="1" applyFill="1" applyAlignment="1">
      <alignment horizontal="center"/>
      <protection/>
    </xf>
    <xf numFmtId="0" fontId="8" fillId="0" borderId="0" xfId="109" applyFont="1" applyFill="1" applyAlignment="1">
      <alignment horizontal="center"/>
      <protection/>
    </xf>
    <xf numFmtId="0" fontId="7" fillId="24" borderId="0" xfId="0" applyFont="1" applyFill="1" applyAlignment="1">
      <alignment wrapText="1"/>
    </xf>
    <xf numFmtId="0" fontId="11" fillId="0" borderId="11" xfId="0" applyFont="1" applyFill="1" applyBorder="1" applyAlignment="1">
      <alignment horizontal="center" vertical="center" wrapText="1"/>
    </xf>
    <xf numFmtId="0" fontId="73" fillId="0" borderId="11" xfId="109" applyFill="1" applyBorder="1" applyAlignment="1">
      <alignment horizontal="center"/>
      <protection/>
    </xf>
    <xf numFmtId="0" fontId="68" fillId="0" borderId="12" xfId="109" applyFont="1" applyFill="1" applyBorder="1" applyAlignment="1">
      <alignment horizontal="center" vertical="center" wrapText="1"/>
      <protection/>
    </xf>
    <xf numFmtId="0" fontId="73" fillId="0" borderId="11" xfId="109" applyFont="1" applyFill="1" applyBorder="1" applyAlignment="1">
      <alignment horizontal="center" vertical="center" wrapText="1"/>
      <protection/>
    </xf>
    <xf numFmtId="0" fontId="14" fillId="24" borderId="11" xfId="109" applyFont="1" applyFill="1" applyBorder="1" applyAlignment="1">
      <alignment horizontal="justify" vertical="center" wrapText="1"/>
      <protection/>
    </xf>
    <xf numFmtId="0" fontId="14" fillId="0" borderId="11" xfId="109" applyFont="1" applyBorder="1" applyAlignment="1">
      <alignment horizontal="justify" vertical="center" wrapText="1"/>
      <protection/>
    </xf>
    <xf numFmtId="0" fontId="14" fillId="0" borderId="11" xfId="109" applyFont="1" applyBorder="1" applyAlignment="1">
      <alignment horizontal="center" wrapText="1"/>
      <protection/>
    </xf>
    <xf numFmtId="0" fontId="14" fillId="0" borderId="11" xfId="109" applyFont="1" applyFill="1" applyBorder="1" applyAlignment="1">
      <alignment horizontal="justify" vertical="center" wrapText="1"/>
      <protection/>
    </xf>
    <xf numFmtId="0" fontId="14" fillId="0" borderId="11" xfId="0" applyFont="1" applyFill="1" applyBorder="1" applyAlignment="1">
      <alignment horizontal="justify" vertical="top" wrapText="1"/>
    </xf>
    <xf numFmtId="0" fontId="15" fillId="24" borderId="0" xfId="109" applyFont="1" applyFill="1" applyBorder="1" applyAlignment="1">
      <alignment horizontal="center" vertical="top" wrapText="1" shrinkToFit="1"/>
      <protection/>
    </xf>
    <xf numFmtId="0" fontId="14" fillId="24" borderId="25" xfId="109" applyFont="1" applyFill="1" applyBorder="1" applyAlignment="1">
      <alignment horizontal="center" vertical="top"/>
      <protection/>
    </xf>
    <xf numFmtId="0" fontId="14" fillId="0" borderId="25" xfId="109" applyFont="1" applyFill="1" applyBorder="1" applyAlignment="1">
      <alignment horizontal="center" vertical="top"/>
      <protection/>
    </xf>
    <xf numFmtId="0" fontId="14" fillId="0" borderId="11" xfId="109" applyFont="1" applyFill="1" applyBorder="1" applyAlignment="1">
      <alignment vertical="top" wrapText="1"/>
      <protection/>
    </xf>
    <xf numFmtId="0" fontId="15" fillId="24" borderId="11" xfId="109" applyFont="1" applyFill="1" applyBorder="1" applyAlignment="1">
      <alignment horizontal="left" vertical="top" wrapText="1" shrinkToFit="1"/>
      <protection/>
    </xf>
    <xf numFmtId="0" fontId="14" fillId="0" borderId="11" xfId="109" applyFont="1" applyFill="1" applyBorder="1" applyAlignment="1">
      <alignment horizontal="center" vertical="top" wrapText="1"/>
      <protection/>
    </xf>
    <xf numFmtId="0" fontId="14" fillId="0" borderId="11" xfId="109" applyFont="1" applyFill="1" applyBorder="1" applyAlignment="1">
      <alignment horizontal="center" vertical="center" wrapText="1"/>
      <protection/>
    </xf>
    <xf numFmtId="0" fontId="14" fillId="0" borderId="11" xfId="109" applyFont="1" applyFill="1" applyBorder="1" applyAlignment="1">
      <alignment horizontal="left" vertical="top" wrapText="1"/>
      <protection/>
    </xf>
    <xf numFmtId="0" fontId="14" fillId="0" borderId="26" xfId="109" applyFont="1" applyFill="1" applyBorder="1" applyAlignment="1">
      <alignment horizontal="justify" vertical="top" wrapText="1"/>
      <protection/>
    </xf>
    <xf numFmtId="0" fontId="14" fillId="0" borderId="26" xfId="109" applyFont="1" applyFill="1" applyBorder="1" applyAlignment="1">
      <alignment horizontal="center" vertical="center" wrapText="1"/>
      <protection/>
    </xf>
    <xf numFmtId="0" fontId="10" fillId="0" borderId="0" xfId="0" applyFont="1" applyAlignment="1">
      <alignment vertical="top" wrapText="1"/>
    </xf>
    <xf numFmtId="49" fontId="21" fillId="0" borderId="17" xfId="0" applyNumberFormat="1" applyFont="1" applyBorder="1" applyAlignment="1">
      <alignment horizontal="center"/>
    </xf>
    <xf numFmtId="0" fontId="21" fillId="0" borderId="0" xfId="0" applyFont="1" applyBorder="1" applyAlignment="1">
      <alignment/>
    </xf>
    <xf numFmtId="0" fontId="78" fillId="0" borderId="0" xfId="0" applyFont="1" applyAlignment="1">
      <alignment/>
    </xf>
    <xf numFmtId="0" fontId="21" fillId="0" borderId="0" xfId="0" applyFont="1" applyAlignment="1">
      <alignment horizontal="justify"/>
    </xf>
    <xf numFmtId="0" fontId="10" fillId="0" borderId="0" xfId="0" applyFont="1" applyAlignment="1">
      <alignment horizontal="right"/>
    </xf>
    <xf numFmtId="0" fontId="43" fillId="0" borderId="11" xfId="0" applyFont="1" applyBorder="1" applyAlignment="1">
      <alignment horizontal="center" vertical="top" wrapText="1"/>
    </xf>
    <xf numFmtId="0" fontId="79" fillId="0" borderId="11" xfId="0" applyFont="1" applyBorder="1" applyAlignment="1">
      <alignment horizontal="center" vertical="top" wrapText="1"/>
    </xf>
    <xf numFmtId="0" fontId="81" fillId="0" borderId="11" xfId="0" applyFont="1" applyBorder="1" applyAlignment="1">
      <alignment/>
    </xf>
    <xf numFmtId="0" fontId="43" fillId="0" borderId="11" xfId="0" applyFont="1" applyBorder="1" applyAlignment="1">
      <alignment vertical="top" wrapText="1"/>
    </xf>
    <xf numFmtId="0" fontId="47" fillId="0" borderId="11" xfId="0" applyFont="1" applyBorder="1" applyAlignment="1">
      <alignment horizontal="center" vertical="top" wrapText="1"/>
    </xf>
    <xf numFmtId="0" fontId="47" fillId="0" borderId="11" xfId="0" applyFont="1" applyBorder="1" applyAlignment="1">
      <alignment vertical="top" wrapText="1"/>
    </xf>
    <xf numFmtId="3" fontId="47" fillId="0" borderId="11" xfId="0" applyNumberFormat="1" applyFont="1" applyBorder="1" applyAlignment="1">
      <alignment horizontal="center" vertical="top" wrapText="1"/>
    </xf>
    <xf numFmtId="49" fontId="82" fillId="0" borderId="27" xfId="0" applyNumberFormat="1" applyFont="1" applyBorder="1" applyAlignment="1">
      <alignment horizontal="center" vertical="center"/>
    </xf>
    <xf numFmtId="3" fontId="43" fillId="0" borderId="11" xfId="0" applyNumberFormat="1" applyFont="1" applyBorder="1" applyAlignment="1">
      <alignment horizontal="center" vertical="top" wrapText="1"/>
    </xf>
    <xf numFmtId="0" fontId="47" fillId="0" borderId="11" xfId="0" applyFont="1" applyFill="1" applyBorder="1" applyAlignment="1">
      <alignment vertical="top" wrapText="1"/>
    </xf>
    <xf numFmtId="0" fontId="43" fillId="0" borderId="11" xfId="0" applyFont="1" applyBorder="1" applyAlignment="1">
      <alignment horizontal="center" vertical="center" wrapText="1"/>
    </xf>
    <xf numFmtId="0" fontId="47" fillId="0" borderId="11" xfId="0" applyFont="1" applyBorder="1" applyAlignment="1">
      <alignment vertical="center" wrapText="1"/>
    </xf>
    <xf numFmtId="3" fontId="47" fillId="0" borderId="11" xfId="0" applyNumberFormat="1" applyFont="1" applyBorder="1" applyAlignment="1">
      <alignment horizontal="center" vertical="center" wrapText="1"/>
    </xf>
    <xf numFmtId="0" fontId="8" fillId="0" borderId="0" xfId="109" applyFont="1" applyBorder="1">
      <alignment/>
      <protection/>
    </xf>
    <xf numFmtId="3" fontId="21" fillId="4" borderId="11" xfId="0" applyNumberFormat="1" applyFont="1" applyFill="1" applyBorder="1" applyAlignment="1">
      <alignment vertical="center"/>
    </xf>
    <xf numFmtId="4" fontId="21" fillId="4" borderId="12" xfId="0" applyNumberFormat="1" applyFont="1" applyFill="1" applyBorder="1" applyAlignment="1">
      <alignment horizontal="right" vertical="center"/>
    </xf>
    <xf numFmtId="4" fontId="53" fillId="4" borderId="0" xfId="0" applyNumberFormat="1" applyFont="1" applyFill="1" applyBorder="1" applyAlignment="1">
      <alignment vertical="center"/>
    </xf>
    <xf numFmtId="3" fontId="53" fillId="4" borderId="0" xfId="0" applyNumberFormat="1" applyFont="1" applyFill="1" applyBorder="1" applyAlignment="1">
      <alignment vertical="center"/>
    </xf>
    <xf numFmtId="0" fontId="53" fillId="4" borderId="0" xfId="0" applyFont="1" applyFill="1" applyBorder="1" applyAlignment="1">
      <alignment vertical="center"/>
    </xf>
    <xf numFmtId="3" fontId="10" fillId="0" borderId="11" xfId="0" applyNumberFormat="1" applyFont="1" applyFill="1" applyBorder="1" applyAlignment="1">
      <alignment vertical="center"/>
    </xf>
    <xf numFmtId="0" fontId="52" fillId="0" borderId="0" xfId="0" applyFont="1" applyFill="1" applyBorder="1" applyAlignment="1">
      <alignment vertical="center"/>
    </xf>
    <xf numFmtId="0" fontId="54" fillId="0" borderId="0" xfId="0" applyFont="1" applyFill="1" applyBorder="1" applyAlignment="1">
      <alignment vertical="center"/>
    </xf>
    <xf numFmtId="4" fontId="18" fillId="4" borderId="0" xfId="0" applyNumberFormat="1" applyFont="1" applyFill="1" applyBorder="1" applyAlignment="1">
      <alignment vertical="center"/>
    </xf>
    <xf numFmtId="3" fontId="18" fillId="4" borderId="0" xfId="0" applyNumberFormat="1" applyFont="1" applyFill="1" applyBorder="1" applyAlignment="1">
      <alignment vertical="center"/>
    </xf>
    <xf numFmtId="0" fontId="9" fillId="0" borderId="0" xfId="0" applyFont="1" applyFill="1" applyBorder="1" applyAlignment="1">
      <alignment vertical="center"/>
    </xf>
    <xf numFmtId="0" fontId="9" fillId="0" borderId="0" xfId="0" applyFont="1" applyFill="1" applyAlignment="1">
      <alignment vertical="center"/>
    </xf>
    <xf numFmtId="4" fontId="2" fillId="4" borderId="0" xfId="0" applyNumberFormat="1" applyFont="1" applyFill="1" applyBorder="1" applyAlignment="1">
      <alignment vertical="center"/>
    </xf>
    <xf numFmtId="0" fontId="20" fillId="0" borderId="0" xfId="0" applyFont="1" applyFill="1" applyBorder="1" applyAlignment="1">
      <alignment vertical="center"/>
    </xf>
    <xf numFmtId="0" fontId="21" fillId="4" borderId="11" xfId="0" applyFont="1" applyFill="1" applyBorder="1" applyAlignment="1">
      <alignment horizontal="left" vertical="center" wrapText="1" shrinkToFit="1"/>
    </xf>
    <xf numFmtId="0" fontId="53" fillId="4" borderId="0" xfId="0" applyFont="1" applyFill="1" applyBorder="1" applyAlignment="1">
      <alignment vertical="center"/>
    </xf>
    <xf numFmtId="0" fontId="18" fillId="0" borderId="0" xfId="0" applyFont="1" applyFill="1" applyBorder="1" applyAlignment="1">
      <alignment vertical="center"/>
    </xf>
    <xf numFmtId="0" fontId="0" fillId="0" borderId="0" xfId="0" applyFont="1" applyFill="1" applyBorder="1" applyAlignment="1">
      <alignment vertical="center"/>
    </xf>
    <xf numFmtId="0" fontId="52" fillId="0" borderId="0" xfId="0" applyFont="1" applyFill="1" applyAlignment="1">
      <alignment vertical="center"/>
    </xf>
    <xf numFmtId="4" fontId="55" fillId="4" borderId="0" xfId="0" applyNumberFormat="1" applyFont="1" applyFill="1" applyBorder="1" applyAlignment="1">
      <alignment vertical="center"/>
    </xf>
    <xf numFmtId="0" fontId="55" fillId="4" borderId="0" xfId="0" applyFont="1" applyFill="1" applyBorder="1" applyAlignment="1">
      <alignment vertical="center"/>
    </xf>
    <xf numFmtId="3" fontId="47" fillId="4" borderId="11" xfId="0" applyNumberFormat="1" applyFont="1" applyFill="1" applyBorder="1" applyAlignment="1">
      <alignment vertical="center"/>
    </xf>
    <xf numFmtId="0" fontId="45" fillId="0" borderId="0" xfId="0" applyFont="1" applyFill="1" applyBorder="1" applyAlignment="1">
      <alignment vertical="center"/>
    </xf>
    <xf numFmtId="0" fontId="56" fillId="0" borderId="0" xfId="0" applyFont="1" applyFill="1" applyBorder="1" applyAlignment="1">
      <alignment vertical="center"/>
    </xf>
    <xf numFmtId="4" fontId="2" fillId="0" borderId="0" xfId="0" applyNumberFormat="1" applyFont="1" applyFill="1" applyBorder="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49" fontId="47" fillId="4" borderId="11" xfId="0" applyNumberFormat="1" applyFont="1" applyFill="1" applyBorder="1" applyAlignment="1">
      <alignment horizontal="center" vertical="center"/>
    </xf>
    <xf numFmtId="0" fontId="55" fillId="4" borderId="0" xfId="0" applyFont="1" applyFill="1" applyAlignment="1">
      <alignment vertical="center"/>
    </xf>
    <xf numFmtId="0" fontId="55" fillId="0" borderId="0" xfId="0" applyFont="1" applyFill="1" applyBorder="1" applyAlignment="1">
      <alignment vertical="center"/>
    </xf>
    <xf numFmtId="0" fontId="2" fillId="0" borderId="0" xfId="0" applyFont="1" applyFill="1" applyBorder="1" applyAlignment="1">
      <alignment vertical="center"/>
    </xf>
    <xf numFmtId="0" fontId="20" fillId="0" borderId="0" xfId="0" applyFont="1" applyFill="1" applyAlignment="1">
      <alignment vertical="center"/>
    </xf>
    <xf numFmtId="0" fontId="8" fillId="0" borderId="0" xfId="0" applyFont="1" applyAlignment="1">
      <alignment vertical="center"/>
    </xf>
    <xf numFmtId="0" fontId="20" fillId="0" borderId="0" xfId="0" applyFont="1" applyFill="1" applyAlignment="1">
      <alignment vertical="center"/>
    </xf>
    <xf numFmtId="0" fontId="45" fillId="0" borderId="0" xfId="0" applyFont="1" applyFill="1" applyAlignment="1">
      <alignment vertical="center"/>
    </xf>
    <xf numFmtId="0" fontId="0" fillId="0" borderId="0" xfId="0" applyFont="1" applyFill="1" applyAlignment="1">
      <alignment vertical="center"/>
    </xf>
    <xf numFmtId="4" fontId="57" fillId="4" borderId="0" xfId="0" applyNumberFormat="1" applyFont="1" applyFill="1" applyBorder="1" applyAlignment="1">
      <alignment vertical="center"/>
    </xf>
    <xf numFmtId="0" fontId="55" fillId="4" borderId="0" xfId="0" applyFont="1" applyFill="1" applyBorder="1" applyAlignment="1">
      <alignment vertical="center"/>
    </xf>
    <xf numFmtId="4" fontId="0" fillId="4" borderId="0" xfId="0" applyNumberFormat="1" applyFont="1" applyFill="1" applyBorder="1" applyAlignment="1">
      <alignment vertical="center"/>
    </xf>
    <xf numFmtId="3" fontId="55" fillId="4" borderId="0" xfId="0" applyNumberFormat="1" applyFont="1" applyFill="1" applyBorder="1" applyAlignment="1">
      <alignment vertical="center"/>
    </xf>
    <xf numFmtId="0" fontId="22" fillId="0" borderId="0" xfId="0" applyFont="1" applyFill="1" applyBorder="1" applyAlignment="1">
      <alignment vertical="center"/>
    </xf>
    <xf numFmtId="0" fontId="57" fillId="0" borderId="0" xfId="0" applyFont="1" applyFill="1" applyAlignment="1">
      <alignment vertical="center"/>
    </xf>
    <xf numFmtId="0" fontId="56" fillId="0" borderId="0" xfId="0" applyFont="1" applyFill="1" applyAlignment="1">
      <alignment vertical="center"/>
    </xf>
    <xf numFmtId="3" fontId="11" fillId="4" borderId="11" xfId="0" applyNumberFormat="1" applyFont="1" applyFill="1" applyBorder="1" applyAlignment="1">
      <alignment vertical="center"/>
    </xf>
    <xf numFmtId="0" fontId="0" fillId="4" borderId="0" xfId="0" applyFont="1" applyFill="1" applyBorder="1" applyAlignment="1">
      <alignment vertical="center"/>
    </xf>
    <xf numFmtId="0" fontId="0" fillId="4" borderId="0" xfId="0" applyFont="1" applyFill="1" applyAlignment="1">
      <alignment vertical="center"/>
    </xf>
    <xf numFmtId="0" fontId="55" fillId="4" borderId="0" xfId="0" applyFont="1" applyFill="1" applyAlignment="1">
      <alignment vertical="center"/>
    </xf>
    <xf numFmtId="0" fontId="45" fillId="0" borderId="0" xfId="0" applyFont="1" applyFill="1" applyBorder="1" applyAlignment="1">
      <alignment vertical="center"/>
    </xf>
    <xf numFmtId="0" fontId="56" fillId="0" borderId="0" xfId="0" applyFont="1" applyFill="1" applyBorder="1" applyAlignment="1">
      <alignment vertical="center"/>
    </xf>
    <xf numFmtId="0" fontId="45" fillId="4" borderId="0" xfId="0" applyFont="1" applyFill="1" applyBorder="1" applyAlignment="1">
      <alignment vertical="center"/>
    </xf>
    <xf numFmtId="0" fontId="45" fillId="4" borderId="0" xfId="0" applyFont="1" applyFill="1" applyAlignment="1">
      <alignment vertical="center"/>
    </xf>
    <xf numFmtId="0" fontId="0" fillId="0" borderId="0" xfId="0" applyFont="1" applyFill="1" applyBorder="1" applyAlignment="1">
      <alignment vertical="center"/>
    </xf>
    <xf numFmtId="0" fontId="45" fillId="25" borderId="0" xfId="0" applyFont="1" applyFill="1" applyBorder="1" applyAlignment="1">
      <alignment vertical="center"/>
    </xf>
    <xf numFmtId="0" fontId="0" fillId="0" borderId="0" xfId="0" applyFont="1" applyFill="1" applyAlignment="1">
      <alignment vertical="center"/>
    </xf>
    <xf numFmtId="0" fontId="0" fillId="25" borderId="0" xfId="0" applyFont="1" applyFill="1" applyAlignment="1">
      <alignment vertical="center"/>
    </xf>
    <xf numFmtId="0" fontId="47" fillId="0" borderId="0" xfId="0" applyFont="1" applyAlignment="1">
      <alignment horizontal="center" vertical="top"/>
    </xf>
    <xf numFmtId="0" fontId="0" fillId="0" borderId="0" xfId="0" applyAlignment="1">
      <alignment vertical="center"/>
    </xf>
    <xf numFmtId="0" fontId="15" fillId="0" borderId="11" xfId="0" applyFont="1" applyFill="1" applyBorder="1" applyAlignment="1">
      <alignment horizontal="center" vertical="center" wrapText="1"/>
    </xf>
    <xf numFmtId="0" fontId="0" fillId="4" borderId="0" xfId="0" applyFill="1" applyAlignment="1">
      <alignment/>
    </xf>
    <xf numFmtId="0" fontId="0" fillId="0" borderId="11" xfId="0" applyFont="1" applyBorder="1" applyAlignment="1">
      <alignment horizontal="center"/>
    </xf>
    <xf numFmtId="4" fontId="66" fillId="0" borderId="11" xfId="0" applyNumberFormat="1" applyFont="1" applyBorder="1" applyAlignment="1">
      <alignment horizontal="center"/>
    </xf>
    <xf numFmtId="4" fontId="66" fillId="0" borderId="22" xfId="0" applyNumberFormat="1" applyFont="1" applyBorder="1" applyAlignment="1">
      <alignment horizontal="center"/>
    </xf>
    <xf numFmtId="4" fontId="66" fillId="0" borderId="22" xfId="0" applyNumberFormat="1" applyFont="1" applyFill="1" applyBorder="1" applyAlignment="1">
      <alignment horizontal="center"/>
    </xf>
    <xf numFmtId="0" fontId="44" fillId="0" borderId="21" xfId="0" applyFont="1" applyBorder="1" applyAlignment="1">
      <alignment horizontal="center" vertical="center" wrapText="1"/>
    </xf>
    <xf numFmtId="4" fontId="7" fillId="0" borderId="11" xfId="0" applyNumberFormat="1" applyFont="1" applyBorder="1" applyAlignment="1">
      <alignment horizontal="center" vertical="center"/>
    </xf>
    <xf numFmtId="4" fontId="7" fillId="0" borderId="22" xfId="0" applyNumberFormat="1" applyFont="1" applyBorder="1" applyAlignment="1">
      <alignment horizontal="center" vertical="center"/>
    </xf>
    <xf numFmtId="0" fontId="0" fillId="0" borderId="0" xfId="0" applyAlignment="1">
      <alignment horizontal="center" vertical="center"/>
    </xf>
    <xf numFmtId="0" fontId="9" fillId="0" borderId="0" xfId="0" applyFont="1" applyFill="1" applyBorder="1" applyAlignment="1">
      <alignment horizontal="center" vertical="center"/>
    </xf>
    <xf numFmtId="0" fontId="48" fillId="0" borderId="11" xfId="0" applyFont="1" applyFill="1" applyBorder="1" applyAlignment="1">
      <alignment horizontal="left" vertical="center" wrapText="1"/>
    </xf>
    <xf numFmtId="0" fontId="44" fillId="0" borderId="28" xfId="0" applyFont="1" applyBorder="1" applyAlignment="1">
      <alignment horizontal="center" vertical="center" wrapText="1"/>
    </xf>
    <xf numFmtId="0" fontId="48" fillId="0" borderId="29" xfId="0" applyFont="1" applyFill="1" applyBorder="1" applyAlignment="1">
      <alignment vertical="center" wrapText="1"/>
    </xf>
    <xf numFmtId="4" fontId="7" fillId="0" borderId="29" xfId="0" applyNumberFormat="1" applyFont="1" applyBorder="1" applyAlignment="1">
      <alignment horizontal="center" vertical="center"/>
    </xf>
    <xf numFmtId="4" fontId="7" fillId="0" borderId="30" xfId="0" applyNumberFormat="1" applyFont="1" applyBorder="1" applyAlignment="1">
      <alignment horizontal="center" vertical="center"/>
    </xf>
    <xf numFmtId="0" fontId="5" fillId="0" borderId="0" xfId="0" applyFont="1" applyAlignment="1">
      <alignment vertical="center"/>
    </xf>
    <xf numFmtId="0" fontId="51" fillId="0" borderId="11" xfId="0" applyFont="1" applyFill="1" applyBorder="1" applyAlignment="1">
      <alignment horizontal="center" vertical="top"/>
    </xf>
    <xf numFmtId="49" fontId="84" fillId="4" borderId="11" xfId="0" applyNumberFormat="1" applyFont="1" applyFill="1" applyBorder="1" applyAlignment="1">
      <alignment horizontal="center" vertical="center" wrapText="1"/>
    </xf>
    <xf numFmtId="0" fontId="84" fillId="4" borderId="11" xfId="0" applyFont="1" applyFill="1" applyBorder="1" applyAlignment="1">
      <alignment horizontal="left" vertical="center" wrapText="1" shrinkToFit="1"/>
    </xf>
    <xf numFmtId="3" fontId="84" fillId="4" borderId="11" xfId="0" applyNumberFormat="1" applyFont="1" applyFill="1" applyBorder="1" applyAlignment="1">
      <alignment vertical="center"/>
    </xf>
    <xf numFmtId="0" fontId="84" fillId="4" borderId="11" xfId="0" applyFont="1" applyFill="1" applyBorder="1" applyAlignment="1">
      <alignment horizontal="left" vertical="top" wrapText="1" shrinkToFit="1"/>
    </xf>
    <xf numFmtId="49" fontId="51" fillId="0" borderId="11" xfId="0" applyNumberFormat="1" applyFont="1" applyFill="1" applyBorder="1" applyAlignment="1">
      <alignment horizontal="center" vertical="center"/>
    </xf>
    <xf numFmtId="0" fontId="10" fillId="0" borderId="11" xfId="0" applyFont="1" applyFill="1" applyBorder="1" applyAlignment="1">
      <alignment horizontal="left" vertical="top" wrapText="1" shrinkToFit="1"/>
    </xf>
    <xf numFmtId="3" fontId="51" fillId="0" borderId="11" xfId="0" applyNumberFormat="1" applyFont="1" applyFill="1" applyBorder="1" applyAlignment="1">
      <alignment vertical="center"/>
    </xf>
    <xf numFmtId="49" fontId="51" fillId="4" borderId="11" xfId="0" applyNumberFormat="1" applyFont="1" applyFill="1" applyBorder="1" applyAlignment="1">
      <alignment horizontal="center" vertical="center"/>
    </xf>
    <xf numFmtId="49" fontId="84" fillId="4" borderId="11" xfId="0" applyNumberFormat="1" applyFont="1" applyFill="1" applyBorder="1" applyAlignment="1">
      <alignment horizontal="center" vertical="center"/>
    </xf>
    <xf numFmtId="0" fontId="21" fillId="4" borderId="11" xfId="0" applyFont="1" applyFill="1" applyBorder="1" applyAlignment="1">
      <alignment vertical="center" wrapText="1"/>
    </xf>
    <xf numFmtId="3" fontId="51" fillId="4" borderId="11" xfId="0" applyNumberFormat="1" applyFont="1" applyFill="1" applyBorder="1" applyAlignment="1">
      <alignment vertical="center"/>
    </xf>
    <xf numFmtId="49" fontId="3" fillId="0" borderId="11" xfId="0" applyNumberFormat="1" applyFont="1" applyFill="1" applyBorder="1" applyAlignment="1">
      <alignment horizontal="center" vertical="center"/>
    </xf>
    <xf numFmtId="0" fontId="8" fillId="0" borderId="11" xfId="0" applyFont="1" applyFill="1" applyBorder="1" applyAlignment="1">
      <alignment horizontal="left" vertical="top" wrapText="1" shrinkToFit="1"/>
    </xf>
    <xf numFmtId="3" fontId="3" fillId="0" borderId="25" xfId="0" applyNumberFormat="1" applyFont="1" applyFill="1" applyBorder="1" applyAlignment="1">
      <alignment vertical="center"/>
    </xf>
    <xf numFmtId="3" fontId="3" fillId="0" borderId="11" xfId="0" applyNumberFormat="1" applyFont="1" applyFill="1" applyBorder="1" applyAlignment="1">
      <alignment vertical="center"/>
    </xf>
    <xf numFmtId="49" fontId="85" fillId="0" borderId="11" xfId="0" applyNumberFormat="1" applyFont="1" applyFill="1" applyBorder="1" applyAlignment="1">
      <alignment horizontal="center" vertical="center"/>
    </xf>
    <xf numFmtId="0" fontId="12" fillId="0" borderId="11" xfId="0" applyFont="1" applyFill="1" applyBorder="1" applyAlignment="1">
      <alignment horizontal="left" vertical="top" wrapText="1" shrinkToFit="1"/>
    </xf>
    <xf numFmtId="3" fontId="85" fillId="0" borderId="11" xfId="0" applyNumberFormat="1" applyFont="1" applyFill="1" applyBorder="1" applyAlignment="1">
      <alignment horizontal="right" vertical="center"/>
    </xf>
    <xf numFmtId="0" fontId="8" fillId="0" borderId="11" xfId="0" applyFont="1" applyBorder="1" applyAlignment="1">
      <alignment vertical="top" wrapText="1"/>
    </xf>
    <xf numFmtId="3" fontId="3" fillId="0" borderId="11" xfId="0" applyNumberFormat="1" applyFont="1" applyFill="1" applyBorder="1" applyAlignment="1">
      <alignment horizontal="right" vertical="center"/>
    </xf>
    <xf numFmtId="0" fontId="10" fillId="0" borderId="11" xfId="0" applyFont="1" applyBorder="1" applyAlignment="1">
      <alignment vertical="top" wrapText="1"/>
    </xf>
    <xf numFmtId="49" fontId="3" fillId="4" borderId="11" xfId="0" applyNumberFormat="1" applyFont="1" applyFill="1" applyBorder="1" applyAlignment="1">
      <alignment horizontal="center" vertical="center"/>
    </xf>
    <xf numFmtId="49" fontId="67" fillId="4" borderId="11" xfId="0" applyNumberFormat="1" applyFont="1" applyFill="1" applyBorder="1" applyAlignment="1">
      <alignment horizontal="center" vertical="center"/>
    </xf>
    <xf numFmtId="0" fontId="67" fillId="4" borderId="11" xfId="0" applyFont="1" applyFill="1" applyBorder="1" applyAlignment="1">
      <alignment horizontal="justify" vertical="center" wrapText="1"/>
    </xf>
    <xf numFmtId="3" fontId="67" fillId="4" borderId="11" xfId="0" applyNumberFormat="1" applyFont="1" applyFill="1" applyBorder="1" applyAlignment="1">
      <alignment horizontal="right" vertical="center"/>
    </xf>
    <xf numFmtId="0" fontId="8" fillId="24" borderId="11" xfId="0" applyFont="1" applyFill="1" applyBorder="1" applyAlignment="1">
      <alignment horizontal="left" vertical="center" wrapText="1"/>
    </xf>
    <xf numFmtId="49" fontId="3" fillId="0" borderId="11" xfId="0" applyNumberFormat="1" applyFont="1" applyFill="1" applyBorder="1" applyAlignment="1">
      <alignment horizontal="center" vertical="top"/>
    </xf>
    <xf numFmtId="49" fontId="84" fillId="4" borderId="11" xfId="0" applyNumberFormat="1" applyFont="1" applyFill="1" applyBorder="1" applyAlignment="1">
      <alignment horizontal="center" vertical="top" wrapText="1"/>
    </xf>
    <xf numFmtId="0" fontId="21" fillId="4" borderId="11" xfId="0" applyFont="1" applyFill="1" applyBorder="1" applyAlignment="1">
      <alignment horizontal="left" vertical="top" wrapText="1" shrinkToFit="1"/>
    </xf>
    <xf numFmtId="49" fontId="51" fillId="0" borderId="11" xfId="0" applyNumberFormat="1" applyFont="1" applyFill="1" applyBorder="1" applyAlignment="1">
      <alignment horizontal="center" vertical="top"/>
    </xf>
    <xf numFmtId="3" fontId="51" fillId="0" borderId="11" xfId="0" applyNumberFormat="1" applyFont="1" applyFill="1" applyBorder="1" applyAlignment="1">
      <alignment horizontal="right" vertical="center"/>
    </xf>
    <xf numFmtId="0" fontId="3" fillId="0" borderId="11" xfId="0" applyFont="1" applyFill="1" applyBorder="1" applyAlignment="1">
      <alignment horizontal="center" vertical="justify" wrapText="1"/>
    </xf>
    <xf numFmtId="49" fontId="3" fillId="0" borderId="11" xfId="0" applyNumberFormat="1" applyFont="1" applyFill="1" applyBorder="1" applyAlignment="1">
      <alignment horizontal="center" vertical="justify" wrapText="1"/>
    </xf>
    <xf numFmtId="3" fontId="59" fillId="0" borderId="11" xfId="0" applyNumberFormat="1" applyFont="1" applyFill="1" applyBorder="1" applyAlignment="1">
      <alignment vertical="center"/>
    </xf>
    <xf numFmtId="3" fontId="59" fillId="0" borderId="31" xfId="0" applyNumberFormat="1" applyFont="1" applyFill="1" applyBorder="1" applyAlignment="1">
      <alignment vertical="center"/>
    </xf>
    <xf numFmtId="3" fontId="85" fillId="0" borderId="11" xfId="0" applyNumberFormat="1" applyFont="1" applyFill="1" applyBorder="1" applyAlignment="1">
      <alignment vertical="center"/>
    </xf>
    <xf numFmtId="3" fontId="3" fillId="0" borderId="31" xfId="0" applyNumberFormat="1" applyFont="1" applyFill="1" applyBorder="1" applyAlignment="1">
      <alignment vertical="center" wrapText="1"/>
    </xf>
    <xf numFmtId="3" fontId="3" fillId="0" borderId="11" xfId="0" applyNumberFormat="1" applyFont="1" applyFill="1" applyBorder="1" applyAlignment="1">
      <alignment vertical="center" wrapText="1"/>
    </xf>
    <xf numFmtId="0" fontId="10" fillId="0" borderId="11" xfId="0" applyFont="1" applyFill="1" applyBorder="1" applyAlignment="1">
      <alignment wrapText="1"/>
    </xf>
    <xf numFmtId="3" fontId="51" fillId="0" borderId="31" xfId="0" applyNumberFormat="1" applyFont="1" applyFill="1" applyBorder="1" applyAlignment="1">
      <alignment vertical="center" wrapText="1"/>
    </xf>
    <xf numFmtId="3" fontId="51" fillId="0" borderId="11" xfId="0" applyNumberFormat="1" applyFont="1" applyFill="1" applyBorder="1" applyAlignment="1">
      <alignment vertical="center" wrapText="1"/>
    </xf>
    <xf numFmtId="0" fontId="3" fillId="0" borderId="11" xfId="0" applyFont="1" applyFill="1" applyBorder="1" applyAlignment="1">
      <alignment horizontal="center" vertical="top"/>
    </xf>
    <xf numFmtId="0" fontId="8" fillId="0" borderId="11" xfId="0" applyFont="1" applyFill="1" applyBorder="1" applyAlignment="1">
      <alignment wrapText="1"/>
    </xf>
    <xf numFmtId="0" fontId="8" fillId="0" borderId="11" xfId="0" applyFont="1" applyFill="1" applyBorder="1" applyAlignment="1">
      <alignment vertical="top" wrapText="1"/>
    </xf>
    <xf numFmtId="49" fontId="84" fillId="4" borderId="11" xfId="0" applyNumberFormat="1" applyFont="1" applyFill="1" applyBorder="1" applyAlignment="1">
      <alignment horizontal="center" vertical="top"/>
    </xf>
    <xf numFmtId="49" fontId="59" fillId="0" borderId="11" xfId="0" applyNumberFormat="1" applyFont="1" applyFill="1" applyBorder="1" applyAlignment="1">
      <alignment horizontal="center" vertical="top"/>
    </xf>
    <xf numFmtId="49" fontId="59" fillId="0" borderId="31" xfId="0" applyNumberFormat="1" applyFont="1" applyFill="1" applyBorder="1" applyAlignment="1">
      <alignment horizontal="center" vertical="top"/>
    </xf>
    <xf numFmtId="0" fontId="10" fillId="0" borderId="11" xfId="0" applyFont="1" applyBorder="1" applyAlignment="1">
      <alignment horizontal="justify" wrapText="1"/>
    </xf>
    <xf numFmtId="3" fontId="59" fillId="0" borderId="25" xfId="0" applyNumberFormat="1" applyFont="1" applyFill="1" applyBorder="1" applyAlignment="1">
      <alignment vertical="center"/>
    </xf>
    <xf numFmtId="3" fontId="59" fillId="0" borderId="11" xfId="0" applyNumberFormat="1" applyFont="1" applyFill="1" applyBorder="1" applyAlignment="1">
      <alignment vertical="center" wrapText="1"/>
    </xf>
    <xf numFmtId="49" fontId="85" fillId="0" borderId="11" xfId="0" applyNumberFormat="1" applyFont="1" applyFill="1" applyBorder="1" applyAlignment="1">
      <alignment horizontal="center" vertical="top"/>
    </xf>
    <xf numFmtId="49" fontId="85" fillId="0" borderId="31" xfId="0" applyNumberFormat="1" applyFont="1" applyFill="1" applyBorder="1" applyAlignment="1">
      <alignment horizontal="center" vertical="top"/>
    </xf>
    <xf numFmtId="0" fontId="12" fillId="0" borderId="11" xfId="0" applyFont="1" applyBorder="1" applyAlignment="1">
      <alignment horizontal="justify" wrapText="1"/>
    </xf>
    <xf numFmtId="3" fontId="85" fillId="0" borderId="25" xfId="0" applyNumberFormat="1" applyFont="1" applyFill="1" applyBorder="1" applyAlignment="1">
      <alignment vertical="center"/>
    </xf>
    <xf numFmtId="3" fontId="85" fillId="0" borderId="11" xfId="0" applyNumberFormat="1" applyFont="1" applyFill="1" applyBorder="1" applyAlignment="1">
      <alignment vertical="center" wrapText="1"/>
    </xf>
    <xf numFmtId="49" fontId="3" fillId="24" borderId="11" xfId="0" applyNumberFormat="1" applyFont="1" applyFill="1" applyBorder="1" applyAlignment="1">
      <alignment horizontal="center" vertical="center" wrapText="1"/>
    </xf>
    <xf numFmtId="0" fontId="3" fillId="24" borderId="11" xfId="0" applyFont="1" applyFill="1" applyBorder="1" applyAlignment="1">
      <alignment horizontal="center" vertical="center" wrapText="1"/>
    </xf>
    <xf numFmtId="3" fontId="84" fillId="0" borderId="11" xfId="0" applyNumberFormat="1" applyFont="1" applyFill="1" applyBorder="1" applyAlignment="1">
      <alignment vertical="center"/>
    </xf>
    <xf numFmtId="3" fontId="67" fillId="0" borderId="11" xfId="0" applyNumberFormat="1" applyFont="1" applyFill="1" applyBorder="1" applyAlignment="1">
      <alignment vertical="center"/>
    </xf>
    <xf numFmtId="0" fontId="8" fillId="24" borderId="11" xfId="0" applyFont="1" applyFill="1" applyBorder="1" applyAlignment="1">
      <alignment horizontal="left" vertical="top" wrapText="1" shrinkToFit="1"/>
    </xf>
    <xf numFmtId="0" fontId="8" fillId="0" borderId="11" xfId="0" applyFont="1" applyFill="1" applyBorder="1" applyAlignment="1">
      <alignment horizontal="justify" wrapText="1" shrinkToFit="1"/>
    </xf>
    <xf numFmtId="3" fontId="83" fillId="0" borderId="11" xfId="0" applyNumberFormat="1" applyFont="1" applyFill="1" applyBorder="1" applyAlignment="1">
      <alignment horizontal="right" vertical="center"/>
    </xf>
    <xf numFmtId="3" fontId="85" fillId="0" borderId="32" xfId="0" applyNumberFormat="1" applyFont="1" applyFill="1" applyBorder="1" applyAlignment="1">
      <alignment horizontal="right" vertical="center"/>
    </xf>
    <xf numFmtId="3" fontId="85" fillId="0" borderId="33" xfId="0" applyNumberFormat="1" applyFont="1" applyFill="1" applyBorder="1" applyAlignment="1">
      <alignment horizontal="right" vertical="center"/>
    </xf>
    <xf numFmtId="3" fontId="3" fillId="0" borderId="32" xfId="0" applyNumberFormat="1" applyFont="1" applyFill="1" applyBorder="1" applyAlignment="1">
      <alignment horizontal="right" vertical="center"/>
    </xf>
    <xf numFmtId="0" fontId="10" fillId="0" borderId="11" xfId="0" applyNumberFormat="1" applyFont="1" applyBorder="1" applyAlignment="1">
      <alignment horizontal="justify" wrapText="1"/>
    </xf>
    <xf numFmtId="0" fontId="43" fillId="0" borderId="11" xfId="0" applyFont="1" applyBorder="1" applyAlignment="1">
      <alignment horizontal="justify" wrapText="1"/>
    </xf>
    <xf numFmtId="49" fontId="67" fillId="24" borderId="32" xfId="0" applyNumberFormat="1" applyFont="1" applyFill="1" applyBorder="1" applyAlignment="1">
      <alignment horizontal="center" vertical="center" wrapText="1"/>
    </xf>
    <xf numFmtId="0" fontId="3" fillId="24" borderId="32" xfId="0" applyFont="1" applyFill="1" applyBorder="1" applyAlignment="1">
      <alignment horizontal="center" vertical="center" wrapText="1"/>
    </xf>
    <xf numFmtId="49" fontId="3" fillId="24" borderId="32" xfId="0" applyNumberFormat="1" applyFont="1" applyFill="1" applyBorder="1" applyAlignment="1">
      <alignment horizontal="center" vertical="center" wrapText="1"/>
    </xf>
    <xf numFmtId="49" fontId="85" fillId="0" borderId="32" xfId="0" applyNumberFormat="1" applyFont="1" applyFill="1" applyBorder="1" applyAlignment="1">
      <alignment horizontal="center" vertical="top"/>
    </xf>
    <xf numFmtId="0" fontId="12" fillId="0" borderId="11" xfId="0" applyNumberFormat="1" applyFont="1" applyBorder="1" applyAlignment="1">
      <alignment vertical="top" wrapText="1"/>
    </xf>
    <xf numFmtId="3" fontId="3" fillId="0" borderId="11" xfId="0" applyNumberFormat="1" applyFont="1" applyFill="1" applyBorder="1" applyAlignment="1">
      <alignment horizontal="right" vertical="center" wrapText="1"/>
    </xf>
    <xf numFmtId="0" fontId="8" fillId="0" borderId="11" xfId="0" applyFont="1" applyFill="1" applyBorder="1" applyAlignment="1">
      <alignment horizontal="justify" vertical="top" wrapText="1"/>
    </xf>
    <xf numFmtId="0" fontId="8" fillId="24" borderId="11" xfId="0" applyFont="1" applyFill="1" applyBorder="1" applyAlignment="1">
      <alignment horizontal="justify" vertical="top" wrapText="1" shrinkToFit="1"/>
    </xf>
    <xf numFmtId="0" fontId="46" fillId="0" borderId="11" xfId="0" applyFont="1" applyFill="1" applyBorder="1" applyAlignment="1">
      <alignment horizontal="left" vertical="top" wrapText="1" shrinkToFit="1"/>
    </xf>
    <xf numFmtId="0" fontId="10" fillId="0" borderId="11" xfId="0" applyFont="1" applyFill="1" applyBorder="1" applyAlignment="1">
      <alignment horizontal="justify" vertical="top" wrapText="1" shrinkToFit="1"/>
    </xf>
    <xf numFmtId="0" fontId="86" fillId="0" borderId="0" xfId="0" applyFont="1" applyFill="1" applyBorder="1" applyAlignment="1">
      <alignment/>
    </xf>
    <xf numFmtId="0" fontId="12" fillId="0" borderId="11" xfId="0" applyFont="1" applyBorder="1" applyAlignment="1">
      <alignment vertical="top" wrapText="1"/>
    </xf>
    <xf numFmtId="49" fontId="59" fillId="0" borderId="11" xfId="0" applyNumberFormat="1" applyFont="1" applyFill="1" applyBorder="1" applyAlignment="1">
      <alignment horizontal="center" vertical="top" wrapText="1"/>
    </xf>
    <xf numFmtId="0" fontId="46" fillId="0" borderId="11" xfId="0" applyFont="1" applyFill="1" applyBorder="1" applyAlignment="1">
      <alignment vertical="top" wrapText="1"/>
    </xf>
    <xf numFmtId="3" fontId="51" fillId="24" borderId="11" xfId="0" applyNumberFormat="1" applyFont="1" applyFill="1" applyBorder="1" applyAlignment="1">
      <alignment vertical="center"/>
    </xf>
    <xf numFmtId="3" fontId="87" fillId="0" borderId="11" xfId="0" applyNumberFormat="1" applyFont="1" applyFill="1" applyBorder="1" applyAlignment="1">
      <alignment vertical="center"/>
    </xf>
    <xf numFmtId="3" fontId="3" fillId="24" borderId="11" xfId="0" applyNumberFormat="1" applyFont="1" applyFill="1" applyBorder="1" applyAlignment="1">
      <alignment vertical="center"/>
    </xf>
    <xf numFmtId="3" fontId="59" fillId="24" borderId="11" xfId="0" applyNumberFormat="1" applyFont="1" applyFill="1" applyBorder="1" applyAlignment="1">
      <alignment vertical="center"/>
    </xf>
    <xf numFmtId="3" fontId="85" fillId="24" borderId="11" xfId="0" applyNumberFormat="1" applyFont="1" applyFill="1" applyBorder="1" applyAlignment="1">
      <alignment vertical="center"/>
    </xf>
    <xf numFmtId="3" fontId="85" fillId="0" borderId="31" xfId="0" applyNumberFormat="1" applyFont="1" applyFill="1" applyBorder="1" applyAlignment="1">
      <alignment vertical="center" wrapText="1"/>
    </xf>
    <xf numFmtId="0" fontId="8" fillId="0" borderId="0" xfId="0" applyFont="1" applyAlignment="1">
      <alignment wrapText="1"/>
    </xf>
    <xf numFmtId="3" fontId="3" fillId="0" borderId="31" xfId="0" applyNumberFormat="1" applyFont="1" applyFill="1" applyBorder="1" applyAlignment="1">
      <alignment vertical="center"/>
    </xf>
    <xf numFmtId="0" fontId="46" fillId="0" borderId="11" xfId="0" applyFont="1" applyBorder="1" applyAlignment="1">
      <alignment wrapText="1"/>
    </xf>
    <xf numFmtId="0" fontId="10" fillId="0" borderId="11" xfId="0" applyFont="1" applyBorder="1" applyAlignment="1">
      <alignment wrapText="1"/>
    </xf>
    <xf numFmtId="3" fontId="85" fillId="0" borderId="31" xfId="0" applyNumberFormat="1" applyFont="1" applyFill="1" applyBorder="1" applyAlignment="1">
      <alignment vertical="center"/>
    </xf>
    <xf numFmtId="0" fontId="10" fillId="0" borderId="0" xfId="0" applyFont="1" applyAlignment="1">
      <alignment wrapText="1"/>
    </xf>
    <xf numFmtId="3" fontId="67" fillId="0" borderId="31" xfId="0" applyNumberFormat="1" applyFont="1" applyFill="1" applyBorder="1" applyAlignment="1">
      <alignment vertical="center"/>
    </xf>
    <xf numFmtId="0" fontId="85" fillId="0" borderId="11" xfId="0" applyFont="1" applyFill="1" applyBorder="1" applyAlignment="1">
      <alignment horizontal="center" vertical="top"/>
    </xf>
    <xf numFmtId="3" fontId="85" fillId="0" borderId="31" xfId="0" applyNumberFormat="1" applyFont="1" applyFill="1" applyBorder="1" applyAlignment="1">
      <alignment horizontal="right" vertical="center" wrapText="1"/>
    </xf>
    <xf numFmtId="3" fontId="85" fillId="0" borderId="11" xfId="0" applyNumberFormat="1" applyFont="1" applyFill="1" applyBorder="1" applyAlignment="1">
      <alignment horizontal="right" vertical="center" wrapText="1"/>
    </xf>
    <xf numFmtId="3" fontId="85" fillId="24" borderId="11" xfId="0" applyNumberFormat="1" applyFont="1" applyFill="1" applyBorder="1" applyAlignment="1">
      <alignment horizontal="right" vertical="center" wrapText="1"/>
    </xf>
    <xf numFmtId="3" fontId="3" fillId="0" borderId="31" xfId="0" applyNumberFormat="1" applyFont="1" applyFill="1" applyBorder="1" applyAlignment="1">
      <alignment horizontal="right" vertical="center" wrapText="1"/>
    </xf>
    <xf numFmtId="3" fontId="3" fillId="24" borderId="11" xfId="0" applyNumberFormat="1" applyFont="1" applyFill="1" applyBorder="1" applyAlignment="1">
      <alignment horizontal="right" vertical="center"/>
    </xf>
    <xf numFmtId="0" fontId="59" fillId="0" borderId="11" xfId="0" applyFont="1" applyFill="1" applyBorder="1" applyAlignment="1">
      <alignment horizontal="center" vertical="top"/>
    </xf>
    <xf numFmtId="3" fontId="59" fillId="24" borderId="11" xfId="0" applyNumberFormat="1" applyFont="1" applyFill="1" applyBorder="1" applyAlignment="1">
      <alignment horizontal="right" vertical="center"/>
    </xf>
    <xf numFmtId="3" fontId="59" fillId="0" borderId="11" xfId="0" applyNumberFormat="1" applyFont="1" applyFill="1" applyBorder="1" applyAlignment="1">
      <alignment horizontal="right" vertical="center"/>
    </xf>
    <xf numFmtId="3" fontId="59" fillId="0" borderId="31" xfId="0" applyNumberFormat="1" applyFont="1" applyFill="1" applyBorder="1" applyAlignment="1">
      <alignment horizontal="right" vertical="center" wrapText="1"/>
    </xf>
    <xf numFmtId="3" fontId="59" fillId="0" borderId="11" xfId="0" applyNumberFormat="1" applyFont="1" applyFill="1" applyBorder="1" applyAlignment="1">
      <alignment horizontal="right" vertical="center" wrapText="1"/>
    </xf>
    <xf numFmtId="3" fontId="59" fillId="24" borderId="31" xfId="0" applyNumberFormat="1" applyFont="1" applyFill="1" applyBorder="1" applyAlignment="1">
      <alignment horizontal="right" vertical="center" wrapText="1"/>
    </xf>
    <xf numFmtId="3" fontId="59" fillId="24" borderId="11" xfId="0" applyNumberFormat="1" applyFont="1" applyFill="1" applyBorder="1" applyAlignment="1">
      <alignment horizontal="right" vertical="center" wrapText="1"/>
    </xf>
    <xf numFmtId="3" fontId="85" fillId="24" borderId="11" xfId="0" applyNumberFormat="1" applyFont="1" applyFill="1" applyBorder="1" applyAlignment="1">
      <alignment horizontal="right" vertical="center"/>
    </xf>
    <xf numFmtId="3" fontId="85" fillId="24" borderId="31" xfId="0" applyNumberFormat="1" applyFont="1" applyFill="1" applyBorder="1" applyAlignment="1">
      <alignment horizontal="right" vertical="center" wrapText="1"/>
    </xf>
    <xf numFmtId="49" fontId="67" fillId="4" borderId="11" xfId="0" applyNumberFormat="1" applyFont="1" applyFill="1" applyBorder="1" applyAlignment="1">
      <alignment horizontal="center" vertical="top"/>
    </xf>
    <xf numFmtId="0" fontId="11" fillId="4" borderId="11" xfId="0" applyFont="1" applyFill="1" applyBorder="1" applyAlignment="1">
      <alignment horizontal="left" vertical="top" wrapText="1" shrinkToFit="1"/>
    </xf>
    <xf numFmtId="3" fontId="67" fillId="4" borderId="11" xfId="0" applyNumberFormat="1" applyFont="1" applyFill="1" applyBorder="1" applyAlignment="1">
      <alignment vertical="center"/>
    </xf>
    <xf numFmtId="49" fontId="3" fillId="4" borderId="11" xfId="0" applyNumberFormat="1" applyFont="1" applyFill="1" applyBorder="1" applyAlignment="1">
      <alignment horizontal="center" vertical="top"/>
    </xf>
    <xf numFmtId="3" fontId="59" fillId="0" borderId="31" xfId="0" applyNumberFormat="1" applyFont="1" applyFill="1" applyBorder="1" applyAlignment="1">
      <alignment vertical="center" wrapText="1"/>
    </xf>
    <xf numFmtId="49" fontId="51" fillId="4" borderId="11" xfId="0" applyNumberFormat="1" applyFont="1" applyFill="1" applyBorder="1" applyAlignment="1">
      <alignment horizontal="center" vertical="top"/>
    </xf>
    <xf numFmtId="3" fontId="51" fillId="0" borderId="31" xfId="0" applyNumberFormat="1" applyFont="1" applyFill="1" applyBorder="1" applyAlignment="1">
      <alignment horizontal="right" vertical="center" wrapText="1"/>
    </xf>
    <xf numFmtId="3" fontId="51" fillId="0" borderId="11" xfId="0" applyNumberFormat="1" applyFont="1" applyFill="1" applyBorder="1" applyAlignment="1">
      <alignment horizontal="right" vertical="center" wrapText="1"/>
    </xf>
    <xf numFmtId="0" fontId="10" fillId="0" borderId="11" xfId="0" applyFont="1" applyBorder="1" applyAlignment="1">
      <alignment horizontal="justify" vertical="top" wrapText="1"/>
    </xf>
    <xf numFmtId="49" fontId="3" fillId="0" borderId="32" xfId="0" applyNumberFormat="1" applyFont="1" applyFill="1" applyBorder="1" applyAlignment="1">
      <alignment horizontal="center" vertical="center"/>
    </xf>
    <xf numFmtId="0" fontId="8" fillId="0" borderId="11" xfId="0" applyNumberFormat="1" applyFont="1" applyBorder="1" applyAlignment="1">
      <alignment vertical="top" wrapText="1"/>
    </xf>
    <xf numFmtId="3" fontId="3" fillId="0" borderId="33" xfId="0" applyNumberFormat="1" applyFont="1" applyFill="1" applyBorder="1" applyAlignment="1">
      <alignment horizontal="right" vertical="center"/>
    </xf>
    <xf numFmtId="49" fontId="3" fillId="24" borderId="32" xfId="0" applyNumberFormat="1" applyFont="1" applyFill="1" applyBorder="1" applyAlignment="1">
      <alignment horizontal="center" vertical="center"/>
    </xf>
    <xf numFmtId="0" fontId="8" fillId="24" borderId="32" xfId="0" applyNumberFormat="1" applyFont="1" applyFill="1" applyBorder="1" applyAlignment="1">
      <alignment vertical="top" wrapText="1"/>
    </xf>
    <xf numFmtId="49" fontId="3" fillId="0" borderId="11" xfId="0" applyNumberFormat="1" applyFont="1" applyBorder="1" applyAlignment="1">
      <alignment horizontal="center" vertical="center"/>
    </xf>
    <xf numFmtId="3" fontId="3" fillId="0" borderId="31" xfId="0" applyNumberFormat="1" applyFont="1" applyFill="1" applyBorder="1" applyAlignment="1">
      <alignment horizontal="right" vertical="center"/>
    </xf>
    <xf numFmtId="3" fontId="3" fillId="24" borderId="32" xfId="0" applyNumberFormat="1" applyFont="1" applyFill="1" applyBorder="1" applyAlignment="1">
      <alignment horizontal="right" vertical="center"/>
    </xf>
    <xf numFmtId="3" fontId="3" fillId="24" borderId="33" xfId="0" applyNumberFormat="1" applyFont="1" applyFill="1" applyBorder="1" applyAlignment="1">
      <alignment horizontal="right" vertical="center"/>
    </xf>
    <xf numFmtId="0" fontId="3" fillId="0" borderId="32" xfId="0" applyFont="1" applyFill="1" applyBorder="1" applyAlignment="1">
      <alignment horizontal="center" vertical="center"/>
    </xf>
    <xf numFmtId="0" fontId="8" fillId="0" borderId="32" xfId="0" applyNumberFormat="1" applyFont="1" applyFill="1" applyBorder="1" applyAlignment="1">
      <alignment vertical="top" wrapText="1"/>
    </xf>
    <xf numFmtId="49" fontId="3" fillId="0" borderId="32" xfId="0" applyNumberFormat="1" applyFont="1" applyBorder="1" applyAlignment="1">
      <alignment horizontal="center" vertical="center"/>
    </xf>
    <xf numFmtId="0" fontId="8" fillId="0" borderId="32" xfId="0" applyFont="1" applyBorder="1" applyAlignment="1">
      <alignment vertical="top" wrapText="1"/>
    </xf>
    <xf numFmtId="49" fontId="21" fillId="4" borderId="34" xfId="0" applyNumberFormat="1" applyFont="1" applyFill="1" applyBorder="1" applyAlignment="1">
      <alignment horizontal="center" vertical="center" wrapText="1"/>
    </xf>
    <xf numFmtId="49" fontId="21" fillId="4" borderId="35" xfId="0" applyNumberFormat="1" applyFont="1" applyFill="1" applyBorder="1" applyAlignment="1">
      <alignment horizontal="center" vertical="center" wrapText="1"/>
    </xf>
    <xf numFmtId="49" fontId="48" fillId="4" borderId="35" xfId="0" applyNumberFormat="1" applyFont="1" applyFill="1" applyBorder="1" applyAlignment="1">
      <alignment horizontal="left" vertical="center" wrapText="1"/>
    </xf>
    <xf numFmtId="3" fontId="48" fillId="4" borderId="35" xfId="0" applyNumberFormat="1" applyFont="1" applyFill="1" applyBorder="1" applyAlignment="1">
      <alignment vertical="center" wrapText="1"/>
    </xf>
    <xf numFmtId="3" fontId="15" fillId="4" borderId="35" xfId="0" applyNumberFormat="1" applyFont="1" applyFill="1" applyBorder="1" applyAlignment="1">
      <alignment vertical="center" wrapText="1"/>
    </xf>
    <xf numFmtId="3" fontId="47" fillId="4" borderId="35" xfId="0" applyNumberFormat="1" applyFont="1" applyFill="1" applyBorder="1" applyAlignment="1">
      <alignment vertical="center" wrapText="1"/>
    </xf>
    <xf numFmtId="3" fontId="48" fillId="4" borderId="36" xfId="0" applyNumberFormat="1" applyFont="1" applyFill="1" applyBorder="1" applyAlignment="1">
      <alignment horizontal="right" vertical="center" wrapText="1"/>
    </xf>
    <xf numFmtId="4" fontId="21" fillId="4" borderId="37" xfId="0" applyNumberFormat="1" applyFont="1" applyFill="1" applyBorder="1" applyAlignment="1">
      <alignment horizontal="right" vertical="center" wrapText="1"/>
    </xf>
    <xf numFmtId="4" fontId="55" fillId="4" borderId="0" xfId="0" applyNumberFormat="1" applyFont="1" applyFill="1" applyBorder="1" applyAlignment="1">
      <alignment vertical="center" wrapText="1"/>
    </xf>
    <xf numFmtId="3" fontId="53" fillId="4" borderId="0" xfId="0" applyNumberFormat="1" applyFont="1" applyFill="1" applyBorder="1" applyAlignment="1">
      <alignment vertical="center" wrapText="1"/>
    </xf>
    <xf numFmtId="0" fontId="55" fillId="4" borderId="0" xfId="0" applyFont="1" applyFill="1" applyBorder="1" applyAlignment="1">
      <alignment vertical="center" wrapText="1"/>
    </xf>
    <xf numFmtId="3" fontId="8" fillId="4" borderId="11" xfId="0" applyNumberFormat="1" applyFont="1" applyFill="1" applyBorder="1" applyAlignment="1">
      <alignment vertical="center"/>
    </xf>
    <xf numFmtId="3" fontId="12" fillId="4" borderId="11" xfId="0" applyNumberFormat="1" applyFont="1" applyFill="1" applyBorder="1" applyAlignment="1">
      <alignment horizontal="right" vertical="center"/>
    </xf>
    <xf numFmtId="3" fontId="10" fillId="4" borderId="11" xfId="0" applyNumberFormat="1" applyFont="1" applyFill="1" applyBorder="1" applyAlignment="1">
      <alignment vertical="center"/>
    </xf>
    <xf numFmtId="3" fontId="8" fillId="4" borderId="11" xfId="0" applyNumberFormat="1" applyFont="1" applyFill="1" applyBorder="1" applyAlignment="1">
      <alignment horizontal="right" vertical="center"/>
    </xf>
    <xf numFmtId="3" fontId="10" fillId="4" borderId="11" xfId="0" applyNumberFormat="1" applyFont="1" applyFill="1" applyBorder="1" applyAlignment="1">
      <alignment horizontal="right" vertical="center"/>
    </xf>
    <xf numFmtId="3" fontId="46" fillId="4" borderId="11" xfId="0" applyNumberFormat="1" applyFont="1" applyFill="1" applyBorder="1" applyAlignment="1">
      <alignment vertical="center"/>
    </xf>
    <xf numFmtId="3" fontId="12" fillId="4" borderId="11" xfId="0" applyNumberFormat="1" applyFont="1" applyFill="1" applyBorder="1" applyAlignment="1">
      <alignment vertical="center"/>
    </xf>
    <xf numFmtId="3" fontId="43" fillId="4" borderId="11" xfId="0" applyNumberFormat="1" applyFont="1" applyFill="1" applyBorder="1" applyAlignment="1">
      <alignment vertical="center"/>
    </xf>
    <xf numFmtId="3" fontId="14" fillId="4" borderId="11" xfId="0" applyNumberFormat="1" applyFont="1" applyFill="1" applyBorder="1" applyAlignment="1">
      <alignment vertical="center"/>
    </xf>
    <xf numFmtId="3" fontId="17" fillId="4" borderId="11" xfId="0" applyNumberFormat="1" applyFont="1" applyFill="1" applyBorder="1" applyAlignment="1">
      <alignment vertical="center"/>
    </xf>
    <xf numFmtId="3" fontId="49" fillId="4" borderId="11" xfId="0" applyNumberFormat="1" applyFont="1" applyFill="1" applyBorder="1" applyAlignment="1">
      <alignment vertical="center"/>
    </xf>
    <xf numFmtId="3" fontId="46" fillId="4" borderId="11" xfId="0" applyNumberFormat="1" applyFont="1" applyFill="1" applyBorder="1" applyAlignment="1">
      <alignment horizontal="right" vertical="center"/>
    </xf>
    <xf numFmtId="3" fontId="11" fillId="4" borderId="11" xfId="0" applyNumberFormat="1" applyFont="1" applyFill="1" applyBorder="1" applyAlignment="1">
      <alignment horizontal="right" vertical="center"/>
    </xf>
    <xf numFmtId="3" fontId="84" fillId="4" borderId="11" xfId="0" applyNumberFormat="1" applyFont="1" applyFill="1" applyBorder="1" applyAlignment="1">
      <alignment horizontal="right" vertical="center"/>
    </xf>
    <xf numFmtId="4" fontId="21" fillId="4" borderId="10" xfId="0" applyNumberFormat="1" applyFont="1" applyFill="1" applyBorder="1" applyAlignment="1">
      <alignment horizontal="right" vertical="top"/>
    </xf>
    <xf numFmtId="4" fontId="55" fillId="4" borderId="0" xfId="0" applyNumberFormat="1" applyFont="1" applyFill="1" applyBorder="1" applyAlignment="1">
      <alignment/>
    </xf>
    <xf numFmtId="3" fontId="52" fillId="4" borderId="0" xfId="0" applyNumberFormat="1" applyFont="1" applyFill="1" applyBorder="1" applyAlignment="1">
      <alignment/>
    </xf>
    <xf numFmtId="49" fontId="15" fillId="4" borderId="11" xfId="109" applyNumberFormat="1" applyFont="1" applyFill="1" applyBorder="1" applyAlignment="1">
      <alignment horizontal="center" vertical="center"/>
      <protection/>
    </xf>
    <xf numFmtId="0" fontId="14" fillId="4" borderId="11" xfId="109" applyFont="1" applyFill="1" applyBorder="1" applyAlignment="1">
      <alignment vertical="center"/>
      <protection/>
    </xf>
    <xf numFmtId="49" fontId="15" fillId="4" borderId="25" xfId="109" applyNumberFormat="1" applyFont="1" applyFill="1" applyBorder="1" applyAlignment="1">
      <alignment horizontal="center" vertical="center" wrapText="1"/>
      <protection/>
    </xf>
    <xf numFmtId="0" fontId="15" fillId="4" borderId="11" xfId="109" applyFont="1" applyFill="1" applyBorder="1" applyAlignment="1">
      <alignment horizontal="center" vertical="center" wrapText="1" shrinkToFit="1"/>
      <protection/>
    </xf>
    <xf numFmtId="0" fontId="14" fillId="4" borderId="11" xfId="109" applyFont="1" applyFill="1" applyBorder="1" applyAlignment="1">
      <alignment horizontal="center" vertical="center" wrapText="1"/>
      <protection/>
    </xf>
    <xf numFmtId="0" fontId="14" fillId="4" borderId="11" xfId="109" applyFont="1" applyFill="1" applyBorder="1" applyAlignment="1">
      <alignment horizontal="left" vertical="center" wrapText="1"/>
      <protection/>
    </xf>
    <xf numFmtId="3" fontId="15" fillId="4" borderId="11" xfId="109" applyNumberFormat="1" applyFont="1" applyFill="1" applyBorder="1" applyAlignment="1">
      <alignment horizontal="center" vertical="center" wrapText="1"/>
      <protection/>
    </xf>
    <xf numFmtId="0" fontId="77" fillId="4" borderId="11" xfId="109" applyFont="1" applyFill="1" applyBorder="1" applyAlignment="1">
      <alignment horizontal="center" vertical="center" wrapText="1" shrinkToFit="1"/>
      <protection/>
    </xf>
    <xf numFmtId="0" fontId="14" fillId="4" borderId="32" xfId="109" applyFont="1" applyFill="1" applyBorder="1" applyAlignment="1">
      <alignment vertical="center" wrapText="1"/>
      <protection/>
    </xf>
    <xf numFmtId="49" fontId="14" fillId="0" borderId="11" xfId="109" applyNumberFormat="1" applyFont="1" applyFill="1" applyBorder="1" applyAlignment="1">
      <alignment horizontal="center" vertical="center"/>
      <protection/>
    </xf>
    <xf numFmtId="49" fontId="14" fillId="0" borderId="25" xfId="109" applyNumberFormat="1" applyFont="1" applyFill="1" applyBorder="1" applyAlignment="1">
      <alignment horizontal="center" vertical="center"/>
      <protection/>
    </xf>
    <xf numFmtId="0" fontId="14" fillId="24" borderId="11" xfId="109" applyFont="1" applyFill="1" applyBorder="1" applyAlignment="1">
      <alignment horizontal="center" vertical="center" wrapText="1"/>
      <protection/>
    </xf>
    <xf numFmtId="3" fontId="14" fillId="0" borderId="11" xfId="109" applyNumberFormat="1" applyFont="1" applyFill="1" applyBorder="1" applyAlignment="1">
      <alignment horizontal="center" vertical="center" wrapText="1"/>
      <protection/>
    </xf>
    <xf numFmtId="49" fontId="43" fillId="0" borderId="11" xfId="0" applyNumberFormat="1" applyFont="1" applyFill="1" applyBorder="1" applyAlignment="1">
      <alignment horizontal="center" vertical="center"/>
    </xf>
    <xf numFmtId="0" fontId="14" fillId="0" borderId="32" xfId="109" applyFont="1" applyFill="1" applyBorder="1" applyAlignment="1">
      <alignment horizontal="center" vertical="center" wrapText="1"/>
      <protection/>
    </xf>
    <xf numFmtId="49" fontId="43" fillId="4" borderId="11" xfId="0" applyNumberFormat="1" applyFont="1" applyFill="1" applyBorder="1" applyAlignment="1">
      <alignment horizontal="center" vertical="center"/>
    </xf>
    <xf numFmtId="49" fontId="43" fillId="4" borderId="25" xfId="0" applyNumberFormat="1" applyFont="1" applyFill="1" applyBorder="1" applyAlignment="1">
      <alignment horizontal="center" vertical="center"/>
    </xf>
    <xf numFmtId="0" fontId="78" fillId="4" borderId="32" xfId="0" applyFont="1" applyFill="1" applyBorder="1" applyAlignment="1">
      <alignment horizontal="center" vertical="center" wrapText="1"/>
    </xf>
    <xf numFmtId="0" fontId="0" fillId="4" borderId="11" xfId="0" applyFill="1" applyBorder="1" applyAlignment="1">
      <alignment horizontal="center"/>
    </xf>
    <xf numFmtId="0" fontId="14" fillId="24" borderId="32" xfId="109" applyFont="1" applyFill="1" applyBorder="1" applyAlignment="1">
      <alignment horizontal="center" vertical="center" wrapText="1"/>
      <protection/>
    </xf>
    <xf numFmtId="49" fontId="14" fillId="4" borderId="11" xfId="109" applyNumberFormat="1" applyFont="1" applyFill="1" applyBorder="1" applyAlignment="1">
      <alignment horizontal="center" vertical="center"/>
      <protection/>
    </xf>
    <xf numFmtId="0" fontId="15" fillId="4" borderId="25" xfId="109" applyFont="1" applyFill="1" applyBorder="1" applyAlignment="1">
      <alignment horizontal="center" vertical="center" wrapText="1"/>
      <protection/>
    </xf>
    <xf numFmtId="0" fontId="14" fillId="4" borderId="11" xfId="109" applyFont="1" applyFill="1" applyBorder="1" applyAlignment="1">
      <alignment horizontal="center" vertical="top" wrapText="1"/>
      <protection/>
    </xf>
    <xf numFmtId="0" fontId="14" fillId="0" borderId="11" xfId="109" applyFont="1" applyBorder="1" applyAlignment="1">
      <alignment horizontal="center" vertical="center" wrapText="1"/>
      <protection/>
    </xf>
    <xf numFmtId="49" fontId="14" fillId="0" borderId="11" xfId="109" applyNumberFormat="1" applyFont="1" applyFill="1" applyBorder="1" applyAlignment="1">
      <alignment horizontal="center" vertical="center" wrapText="1"/>
      <protection/>
    </xf>
    <xf numFmtId="3" fontId="14" fillId="24" borderId="11" xfId="109" applyNumberFormat="1" applyFont="1" applyFill="1" applyBorder="1" applyAlignment="1">
      <alignment horizontal="center" vertical="center" wrapText="1"/>
      <protection/>
    </xf>
    <xf numFmtId="0" fontId="43" fillId="0" borderId="0" xfId="109" applyFont="1" applyAlignment="1">
      <alignment horizontal="center" vertical="center" wrapText="1"/>
      <protection/>
    </xf>
    <xf numFmtId="0" fontId="43" fillId="0" borderId="11" xfId="109" applyFont="1" applyBorder="1" applyAlignment="1">
      <alignment horizontal="center" vertical="center" wrapText="1"/>
      <protection/>
    </xf>
    <xf numFmtId="0" fontId="47" fillId="0" borderId="11" xfId="109" applyFont="1" applyBorder="1" applyAlignment="1">
      <alignment horizontal="center" vertical="center" wrapText="1"/>
      <protection/>
    </xf>
    <xf numFmtId="0" fontId="15" fillId="0" borderId="11" xfId="109" applyFont="1" applyFill="1" applyBorder="1" applyAlignment="1">
      <alignment horizontal="center" wrapText="1"/>
      <protection/>
    </xf>
    <xf numFmtId="3" fontId="15" fillId="0" borderId="11" xfId="109" applyNumberFormat="1" applyFont="1" applyFill="1" applyBorder="1" applyAlignment="1">
      <alignment horizontal="center" vertical="center" wrapText="1"/>
      <protection/>
    </xf>
    <xf numFmtId="0" fontId="43" fillId="0" borderId="11" xfId="109" applyFont="1" applyBorder="1" applyAlignment="1">
      <alignment horizontal="center" wrapText="1"/>
      <protection/>
    </xf>
    <xf numFmtId="0" fontId="14" fillId="0" borderId="11" xfId="109" applyFont="1" applyFill="1" applyBorder="1" applyAlignment="1">
      <alignment horizontal="center" wrapText="1"/>
      <protection/>
    </xf>
    <xf numFmtId="49" fontId="14" fillId="24" borderId="11" xfId="109" applyNumberFormat="1" applyFont="1" applyFill="1" applyBorder="1" applyAlignment="1">
      <alignment horizontal="center" vertical="center"/>
      <protection/>
    </xf>
    <xf numFmtId="49" fontId="14" fillId="24" borderId="25" xfId="109" applyNumberFormat="1" applyFont="1" applyFill="1" applyBorder="1" applyAlignment="1">
      <alignment horizontal="center" vertical="center"/>
      <protection/>
    </xf>
    <xf numFmtId="0" fontId="14" fillId="24" borderId="31" xfId="108" applyFont="1" applyFill="1" applyBorder="1" applyAlignment="1">
      <alignment horizontal="center" vertical="center" wrapText="1"/>
      <protection/>
    </xf>
    <xf numFmtId="49" fontId="14" fillId="4" borderId="25" xfId="109" applyNumberFormat="1" applyFont="1" applyFill="1" applyBorder="1" applyAlignment="1">
      <alignment horizontal="center" vertical="center"/>
      <protection/>
    </xf>
    <xf numFmtId="0" fontId="77" fillId="4" borderId="11" xfId="109" applyFont="1" applyFill="1" applyBorder="1" applyAlignment="1">
      <alignment horizontal="center" vertical="center" wrapText="1"/>
      <protection/>
    </xf>
    <xf numFmtId="0" fontId="14" fillId="4" borderId="31" xfId="108" applyFont="1" applyFill="1" applyBorder="1" applyAlignment="1">
      <alignment horizontal="center" vertical="center" wrapText="1"/>
      <protection/>
    </xf>
    <xf numFmtId="49" fontId="15" fillId="24" borderId="11" xfId="109" applyNumberFormat="1" applyFont="1" applyFill="1" applyBorder="1" applyAlignment="1">
      <alignment horizontal="center" vertical="center"/>
      <protection/>
    </xf>
    <xf numFmtId="49" fontId="15" fillId="24" borderId="25" xfId="109" applyNumberFormat="1" applyFont="1" applyFill="1" applyBorder="1" applyAlignment="1">
      <alignment horizontal="center" vertical="center"/>
      <protection/>
    </xf>
    <xf numFmtId="0" fontId="15" fillId="24" borderId="11" xfId="109" applyFont="1" applyFill="1" applyBorder="1" applyAlignment="1">
      <alignment horizontal="justify" vertical="center" wrapText="1"/>
      <protection/>
    </xf>
    <xf numFmtId="0" fontId="15" fillId="24" borderId="31" xfId="108" applyFont="1" applyFill="1" applyBorder="1" applyAlignment="1">
      <alignment horizontal="center" vertical="center" wrapText="1"/>
      <protection/>
    </xf>
    <xf numFmtId="0" fontId="15" fillId="24" borderId="31" xfId="108" applyFont="1" applyFill="1" applyBorder="1" applyAlignment="1">
      <alignment horizontal="justify" vertical="center" wrapText="1"/>
      <protection/>
    </xf>
    <xf numFmtId="3" fontId="15" fillId="24" borderId="11" xfId="109" applyNumberFormat="1" applyFont="1" applyFill="1" applyBorder="1" applyAlignment="1">
      <alignment horizontal="center" vertical="center" wrapText="1"/>
      <protection/>
    </xf>
    <xf numFmtId="0" fontId="14" fillId="0" borderId="31" xfId="108" applyFont="1" applyFill="1" applyBorder="1" applyAlignment="1">
      <alignment horizontal="center" vertical="center" wrapText="1"/>
      <protection/>
    </xf>
    <xf numFmtId="0" fontId="14" fillId="0" borderId="31" xfId="108" applyFont="1" applyFill="1" applyBorder="1" applyAlignment="1">
      <alignment horizontal="justify" vertical="center" wrapText="1"/>
      <protection/>
    </xf>
    <xf numFmtId="49" fontId="15" fillId="0" borderId="11" xfId="109" applyNumberFormat="1" applyFont="1" applyFill="1" applyBorder="1" applyAlignment="1">
      <alignment horizontal="center" vertical="center"/>
      <protection/>
    </xf>
    <xf numFmtId="49" fontId="14" fillId="0" borderId="11" xfId="109" applyNumberFormat="1" applyFont="1" applyFill="1" applyBorder="1">
      <alignment/>
      <protection/>
    </xf>
    <xf numFmtId="0" fontId="15" fillId="0" borderId="25" xfId="109" applyFont="1" applyFill="1" applyBorder="1" applyAlignment="1">
      <alignment horizontal="center" vertical="top"/>
      <protection/>
    </xf>
    <xf numFmtId="0" fontId="15" fillId="0" borderId="11" xfId="109" applyFont="1" applyFill="1" applyBorder="1" applyAlignment="1">
      <alignment horizontal="center" vertical="top" wrapText="1" shrinkToFit="1"/>
      <protection/>
    </xf>
    <xf numFmtId="3" fontId="89" fillId="0" borderId="11" xfId="109" applyNumberFormat="1" applyFont="1" applyFill="1" applyBorder="1" applyAlignment="1">
      <alignment horizontal="center" vertical="center" wrapText="1"/>
      <protection/>
    </xf>
    <xf numFmtId="0" fontId="15" fillId="0" borderId="38" xfId="109" applyFont="1" applyFill="1" applyBorder="1" applyAlignment="1">
      <alignment horizontal="center" vertical="top"/>
      <protection/>
    </xf>
    <xf numFmtId="49" fontId="14" fillId="0" borderId="32" xfId="109" applyNumberFormat="1" applyFont="1" applyFill="1" applyBorder="1" applyAlignment="1">
      <alignment horizontal="center" vertical="center"/>
      <protection/>
    </xf>
    <xf numFmtId="0" fontId="14" fillId="0" borderId="38" xfId="109" applyFont="1" applyFill="1" applyBorder="1" applyAlignment="1">
      <alignment horizontal="center" vertical="center"/>
      <protection/>
    </xf>
    <xf numFmtId="0" fontId="14" fillId="0" borderId="11" xfId="109" applyFont="1" applyFill="1" applyBorder="1" applyAlignment="1">
      <alignment horizontal="center" vertical="top" wrapText="1" shrinkToFit="1"/>
      <protection/>
    </xf>
    <xf numFmtId="0" fontId="14" fillId="0" borderId="11" xfId="109" applyFont="1" applyFill="1" applyBorder="1" applyAlignment="1">
      <alignment horizontal="center" vertical="center"/>
      <protection/>
    </xf>
    <xf numFmtId="1" fontId="14" fillId="0" borderId="25" xfId="109" applyNumberFormat="1" applyFont="1" applyFill="1" applyBorder="1" applyAlignment="1">
      <alignment horizontal="center" vertical="center"/>
      <protection/>
    </xf>
    <xf numFmtId="0" fontId="43" fillId="0" borderId="11" xfId="109" applyFont="1" applyBorder="1" applyAlignment="1">
      <alignment horizontal="justify" vertical="center" wrapText="1"/>
      <protection/>
    </xf>
    <xf numFmtId="0" fontId="14" fillId="24" borderId="11" xfId="109" applyFont="1" applyFill="1" applyBorder="1" applyAlignment="1">
      <alignment horizontal="center" vertical="center"/>
      <protection/>
    </xf>
    <xf numFmtId="1" fontId="14" fillId="24" borderId="25" xfId="109" applyNumberFormat="1" applyFont="1" applyFill="1" applyBorder="1" applyAlignment="1">
      <alignment horizontal="center" vertical="center"/>
      <protection/>
    </xf>
    <xf numFmtId="0" fontId="43" fillId="24" borderId="11" xfId="109" applyFont="1" applyFill="1" applyBorder="1" applyAlignment="1">
      <alignment horizontal="justify" vertical="center" wrapText="1"/>
      <protection/>
    </xf>
    <xf numFmtId="0" fontId="14" fillId="0" borderId="11" xfId="109" applyFont="1" applyFill="1" applyBorder="1">
      <alignment/>
      <protection/>
    </xf>
    <xf numFmtId="2" fontId="14" fillId="0" borderId="32" xfId="109" applyNumberFormat="1" applyFont="1" applyFill="1" applyBorder="1" applyAlignment="1">
      <alignment horizontal="justify" vertical="center" wrapText="1"/>
      <protection/>
    </xf>
    <xf numFmtId="1" fontId="14" fillId="0" borderId="25" xfId="109" applyNumberFormat="1" applyFont="1" applyBorder="1" applyAlignment="1">
      <alignment horizontal="center" vertical="center" wrapText="1"/>
      <protection/>
    </xf>
    <xf numFmtId="2" fontId="14" fillId="0" borderId="11" xfId="109" applyNumberFormat="1" applyFont="1" applyBorder="1" applyAlignment="1">
      <alignment horizontal="justify" vertical="center" wrapText="1"/>
      <protection/>
    </xf>
    <xf numFmtId="0" fontId="14" fillId="0" borderId="32" xfId="109" applyFont="1" applyFill="1" applyBorder="1" applyAlignment="1">
      <alignment horizontal="justify" vertical="center" wrapText="1"/>
      <protection/>
    </xf>
    <xf numFmtId="0" fontId="14" fillId="0" borderId="26" xfId="109" applyFont="1" applyFill="1" applyBorder="1" applyAlignment="1">
      <alignment horizontal="justify" vertical="center" wrapText="1"/>
      <protection/>
    </xf>
    <xf numFmtId="0" fontId="43" fillId="0" borderId="0" xfId="109" applyFont="1" applyAlignment="1">
      <alignment horizontal="justify" vertical="center" wrapText="1"/>
      <protection/>
    </xf>
    <xf numFmtId="49" fontId="14" fillId="0" borderId="25" xfId="109" applyNumberFormat="1" applyFont="1" applyBorder="1" applyAlignment="1">
      <alignment horizontal="center" vertical="center" wrapText="1"/>
      <protection/>
    </xf>
    <xf numFmtId="2" fontId="14" fillId="24" borderId="11" xfId="109" applyNumberFormat="1" applyFont="1" applyFill="1" applyBorder="1" applyAlignment="1">
      <alignment horizontal="justify" vertical="center" wrapText="1" shrinkToFit="1"/>
      <protection/>
    </xf>
    <xf numFmtId="49" fontId="14" fillId="25" borderId="11" xfId="109" applyNumberFormat="1" applyFont="1" applyFill="1" applyBorder="1" applyAlignment="1">
      <alignment horizontal="center" vertical="center"/>
      <protection/>
    </xf>
    <xf numFmtId="0" fontId="14" fillId="25" borderId="11" xfId="109" applyFont="1" applyFill="1" applyBorder="1" applyAlignment="1">
      <alignment horizontal="center"/>
      <protection/>
    </xf>
    <xf numFmtId="49" fontId="14" fillId="25" borderId="25" xfId="109" applyNumberFormat="1" applyFont="1" applyFill="1" applyBorder="1" applyAlignment="1">
      <alignment horizontal="center" vertical="center" wrapText="1"/>
      <protection/>
    </xf>
    <xf numFmtId="0" fontId="14" fillId="25" borderId="11" xfId="109" applyFont="1" applyFill="1" applyBorder="1" applyAlignment="1">
      <alignment horizontal="justify" vertical="center" wrapText="1"/>
      <protection/>
    </xf>
    <xf numFmtId="3" fontId="14" fillId="25" borderId="11" xfId="109" applyNumberFormat="1" applyFont="1" applyFill="1" applyBorder="1" applyAlignment="1">
      <alignment horizontal="center" vertical="center" wrapText="1"/>
      <protection/>
    </xf>
    <xf numFmtId="49" fontId="14" fillId="0" borderId="25" xfId="109" applyNumberFormat="1" applyFont="1" applyFill="1" applyBorder="1" applyAlignment="1">
      <alignment horizontal="center" vertical="center" wrapText="1"/>
      <protection/>
    </xf>
    <xf numFmtId="0" fontId="14" fillId="0" borderId="12" xfId="109" applyFont="1" applyBorder="1" applyAlignment="1">
      <alignment horizontal="center" vertical="center" wrapText="1"/>
      <protection/>
    </xf>
    <xf numFmtId="0" fontId="14" fillId="24" borderId="11" xfId="109" applyFont="1" applyFill="1" applyBorder="1" applyAlignment="1">
      <alignment vertical="center" wrapText="1"/>
      <protection/>
    </xf>
    <xf numFmtId="0" fontId="15" fillId="0" borderId="11" xfId="109" applyFont="1" applyFill="1" applyBorder="1" applyAlignment="1">
      <alignment horizontal="center" vertical="center" wrapText="1"/>
      <protection/>
    </xf>
    <xf numFmtId="0" fontId="15" fillId="0" borderId="11" xfId="109" applyFont="1" applyFill="1" applyBorder="1" applyAlignment="1">
      <alignment horizontal="justify" vertical="center" wrapText="1"/>
      <protection/>
    </xf>
    <xf numFmtId="0" fontId="43" fillId="0" borderId="11" xfId="109" applyFont="1" applyFill="1" applyBorder="1" applyAlignment="1">
      <alignment horizontal="justify" vertical="center" wrapText="1"/>
      <protection/>
    </xf>
    <xf numFmtId="0" fontId="43" fillId="0" borderId="11" xfId="109" applyFont="1" applyFill="1" applyBorder="1" applyAlignment="1">
      <alignment horizontal="center" vertical="top" wrapText="1"/>
      <protection/>
    </xf>
    <xf numFmtId="49" fontId="15" fillId="0" borderId="25" xfId="109" applyNumberFormat="1" applyFont="1" applyBorder="1" applyAlignment="1">
      <alignment horizontal="center" vertical="top" wrapText="1"/>
      <protection/>
    </xf>
    <xf numFmtId="0" fontId="15" fillId="0" borderId="11" xfId="109" applyFont="1" applyBorder="1" applyAlignment="1">
      <alignment horizontal="center" vertical="top" wrapText="1"/>
      <protection/>
    </xf>
    <xf numFmtId="0" fontId="15" fillId="0" borderId="11" xfId="109" applyFont="1" applyBorder="1" applyAlignment="1">
      <alignment horizontal="center" vertical="center" wrapText="1"/>
      <protection/>
    </xf>
    <xf numFmtId="0" fontId="15" fillId="0" borderId="11" xfId="109" applyFont="1" applyBorder="1" applyAlignment="1">
      <alignment horizontal="justify" vertical="center" wrapText="1"/>
      <protection/>
    </xf>
    <xf numFmtId="0" fontId="14" fillId="0" borderId="12" xfId="109" applyFont="1" applyBorder="1" applyAlignment="1">
      <alignment horizontal="justify" vertical="center" wrapText="1"/>
      <protection/>
    </xf>
    <xf numFmtId="0" fontId="15" fillId="24" borderId="32" xfId="109" applyFont="1" applyFill="1" applyBorder="1" applyAlignment="1">
      <alignment horizontal="left" vertical="top" wrapText="1" shrinkToFit="1"/>
      <protection/>
    </xf>
    <xf numFmtId="0" fontId="14" fillId="0" borderId="25" xfId="109" applyFont="1" applyFill="1" applyBorder="1" applyAlignment="1">
      <alignment horizontal="center" vertical="center"/>
      <protection/>
    </xf>
    <xf numFmtId="0" fontId="90" fillId="0" borderId="11" xfId="109" applyFont="1" applyFill="1" applyBorder="1">
      <alignment/>
      <protection/>
    </xf>
    <xf numFmtId="0" fontId="15" fillId="0" borderId="25" xfId="109" applyFont="1" applyFill="1" applyBorder="1" applyAlignment="1">
      <alignment horizontal="center" vertical="center"/>
      <protection/>
    </xf>
    <xf numFmtId="0" fontId="15" fillId="0" borderId="12" xfId="109" applyFont="1" applyBorder="1" applyAlignment="1">
      <alignment horizontal="center" vertical="center" wrapText="1"/>
      <protection/>
    </xf>
    <xf numFmtId="0" fontId="15" fillId="0" borderId="12" xfId="109" applyFont="1" applyBorder="1" applyAlignment="1">
      <alignment horizontal="justify" vertical="center" wrapText="1"/>
      <protection/>
    </xf>
    <xf numFmtId="0" fontId="14" fillId="0" borderId="11" xfId="109" applyFont="1" applyFill="1" applyBorder="1" applyAlignment="1">
      <alignment horizontal="left" vertical="center" wrapText="1" shrinkToFit="1"/>
      <protection/>
    </xf>
    <xf numFmtId="2" fontId="15" fillId="0" borderId="11" xfId="109" applyNumberFormat="1" applyFont="1" applyFill="1" applyBorder="1" applyAlignment="1">
      <alignment horizontal="left" vertical="top" wrapText="1" shrinkToFit="1"/>
      <protection/>
    </xf>
    <xf numFmtId="0" fontId="14" fillId="24" borderId="11" xfId="109" applyFont="1" applyFill="1" applyBorder="1">
      <alignment/>
      <protection/>
    </xf>
    <xf numFmtId="0" fontId="14" fillId="24" borderId="11" xfId="109" applyFont="1" applyFill="1" applyBorder="1" applyAlignment="1">
      <alignment vertical="top" wrapText="1"/>
      <protection/>
    </xf>
    <xf numFmtId="0" fontId="14" fillId="24" borderId="0" xfId="109" applyFont="1" applyFill="1" applyAlignment="1">
      <alignment horizontal="center" vertical="center" wrapText="1"/>
      <protection/>
    </xf>
    <xf numFmtId="0" fontId="14" fillId="24" borderId="0" xfId="109" applyFont="1" applyFill="1" applyAlignment="1">
      <alignment horizontal="justify" vertical="center" wrapText="1"/>
      <protection/>
    </xf>
    <xf numFmtId="3" fontId="14" fillId="0" borderId="11" xfId="109" applyNumberFormat="1" applyFont="1" applyFill="1" applyBorder="1" applyAlignment="1">
      <alignment horizontal="center" vertical="center"/>
      <protection/>
    </xf>
    <xf numFmtId="0" fontId="14" fillId="0" borderId="11" xfId="109" applyFont="1" applyFill="1" applyBorder="1" applyAlignment="1">
      <alignment horizontal="justify" vertical="top" wrapText="1"/>
      <protection/>
    </xf>
    <xf numFmtId="0" fontId="14" fillId="0" borderId="11" xfId="109" applyFont="1" applyFill="1" applyBorder="1" applyAlignment="1">
      <alignment horizontal="center"/>
      <protection/>
    </xf>
    <xf numFmtId="0" fontId="15" fillId="24" borderId="11" xfId="109" applyFont="1" applyFill="1" applyBorder="1" applyAlignment="1">
      <alignment vertical="top" wrapText="1"/>
      <protection/>
    </xf>
    <xf numFmtId="0" fontId="14" fillId="24" borderId="11" xfId="0" applyFont="1" applyFill="1" applyBorder="1" applyAlignment="1">
      <alignment horizontal="justify" vertical="top" wrapText="1" shrinkToFit="1"/>
    </xf>
    <xf numFmtId="0" fontId="15" fillId="0" borderId="11" xfId="109" applyFont="1" applyFill="1" applyBorder="1" applyAlignment="1">
      <alignment horizontal="center" vertical="center"/>
      <protection/>
    </xf>
    <xf numFmtId="0" fontId="14" fillId="24" borderId="11" xfId="109" applyFont="1" applyFill="1" applyBorder="1" applyAlignment="1">
      <alignment horizontal="justify" vertical="center" wrapText="1" shrinkToFit="1"/>
      <protection/>
    </xf>
    <xf numFmtId="0" fontId="15" fillId="0" borderId="11" xfId="109" applyFont="1" applyFill="1" applyBorder="1" applyAlignment="1">
      <alignment horizontal="center" vertical="top" wrapText="1"/>
      <protection/>
    </xf>
    <xf numFmtId="0" fontId="15" fillId="0" borderId="11" xfId="109" applyFont="1" applyFill="1" applyBorder="1" applyAlignment="1">
      <alignment vertical="top" wrapText="1"/>
      <protection/>
    </xf>
    <xf numFmtId="3" fontId="15" fillId="0" borderId="11" xfId="109" applyNumberFormat="1" applyFont="1" applyFill="1" applyBorder="1" applyAlignment="1">
      <alignment horizontal="center" vertical="top" wrapText="1"/>
      <protection/>
    </xf>
    <xf numFmtId="0" fontId="14" fillId="24" borderId="11" xfId="109" applyFont="1" applyFill="1" applyBorder="1" applyAlignment="1">
      <alignment horizontal="left" vertical="top" wrapText="1" shrinkToFit="1"/>
      <protection/>
    </xf>
    <xf numFmtId="3" fontId="14" fillId="0" borderId="11" xfId="109" applyNumberFormat="1" applyFont="1" applyFill="1" applyBorder="1" applyAlignment="1">
      <alignment horizontal="center" vertical="top" wrapText="1"/>
      <protection/>
    </xf>
    <xf numFmtId="0" fontId="15" fillId="4" borderId="11" xfId="109" applyFont="1" applyFill="1" applyBorder="1" applyAlignment="1">
      <alignment horizontal="center" vertical="center"/>
      <protection/>
    </xf>
    <xf numFmtId="0" fontId="14" fillId="4" borderId="11" xfId="109" applyFont="1" applyFill="1" applyBorder="1" applyAlignment="1">
      <alignment horizontal="center" vertical="center"/>
      <protection/>
    </xf>
    <xf numFmtId="0" fontId="14" fillId="24" borderId="11" xfId="109" applyFont="1" applyFill="1" applyBorder="1" applyAlignment="1">
      <alignment horizontal="left" vertical="center" wrapText="1" shrinkToFit="1"/>
      <protection/>
    </xf>
    <xf numFmtId="0" fontId="14" fillId="0" borderId="11" xfId="109" applyFont="1" applyFill="1" applyBorder="1" applyAlignment="1">
      <alignment vertical="center"/>
      <protection/>
    </xf>
    <xf numFmtId="49" fontId="14" fillId="0" borderId="11" xfId="109" applyNumberFormat="1" applyFont="1" applyFill="1" applyBorder="1" applyAlignment="1">
      <alignment vertical="center"/>
      <protection/>
    </xf>
    <xf numFmtId="0" fontId="14" fillId="24" borderId="11" xfId="109" applyFont="1" applyFill="1" applyBorder="1" applyAlignment="1">
      <alignment vertical="center" wrapText="1" shrinkToFit="1"/>
      <protection/>
    </xf>
    <xf numFmtId="0" fontId="14" fillId="4" borderId="12" xfId="109" applyFont="1" applyFill="1" applyBorder="1" applyAlignment="1">
      <alignment vertical="center"/>
      <protection/>
    </xf>
    <xf numFmtId="0" fontId="15" fillId="4" borderId="12" xfId="109" applyFont="1" applyFill="1" applyBorder="1" applyAlignment="1">
      <alignment horizontal="center" vertical="center"/>
      <protection/>
    </xf>
    <xf numFmtId="49" fontId="14" fillId="4" borderId="12" xfId="109" applyNumberFormat="1" applyFont="1" applyFill="1" applyBorder="1" applyAlignment="1">
      <alignment vertical="center"/>
      <protection/>
    </xf>
    <xf numFmtId="0" fontId="77" fillId="4" borderId="12" xfId="0" applyFont="1" applyFill="1" applyBorder="1" applyAlignment="1">
      <alignment horizontal="center"/>
    </xf>
    <xf numFmtId="0" fontId="14" fillId="0" borderId="26" xfId="109" applyFont="1" applyFill="1" applyBorder="1" applyAlignment="1">
      <alignment horizontal="center" vertical="center"/>
      <protection/>
    </xf>
    <xf numFmtId="49" fontId="14" fillId="0" borderId="26" xfId="109" applyNumberFormat="1" applyFont="1" applyFill="1" applyBorder="1" applyAlignment="1">
      <alignment horizontal="center" vertical="center"/>
      <protection/>
    </xf>
    <xf numFmtId="0" fontId="14" fillId="0" borderId="26" xfId="0" applyFont="1" applyBorder="1" applyAlignment="1">
      <alignment horizontal="center" vertical="center" wrapText="1"/>
    </xf>
    <xf numFmtId="0" fontId="14" fillId="0" borderId="39" xfId="109" applyFont="1" applyFill="1" applyBorder="1" applyAlignment="1">
      <alignment vertical="center"/>
      <protection/>
    </xf>
    <xf numFmtId="49" fontId="14" fillId="0" borderId="39" xfId="109" applyNumberFormat="1" applyFont="1" applyFill="1" applyBorder="1" applyAlignment="1">
      <alignment vertical="center"/>
      <protection/>
    </xf>
    <xf numFmtId="0" fontId="0" fillId="0" borderId="39" xfId="0" applyBorder="1" applyAlignment="1">
      <alignment/>
    </xf>
    <xf numFmtId="3" fontId="14" fillId="0" borderId="26" xfId="109" applyNumberFormat="1" applyFont="1" applyFill="1" applyBorder="1" applyAlignment="1">
      <alignment horizontal="center" vertical="center" wrapText="1"/>
      <protection/>
    </xf>
    <xf numFmtId="0" fontId="90" fillId="4" borderId="34" xfId="109" applyFont="1" applyFill="1" applyBorder="1">
      <alignment/>
      <protection/>
    </xf>
    <xf numFmtId="0" fontId="90" fillId="4" borderId="35" xfId="109" applyFont="1" applyFill="1" applyBorder="1">
      <alignment/>
      <protection/>
    </xf>
    <xf numFmtId="0" fontId="15" fillId="4" borderId="40" xfId="109" applyFont="1" applyFill="1" applyBorder="1" applyAlignment="1">
      <alignment horizontal="left"/>
      <protection/>
    </xf>
    <xf numFmtId="0" fontId="15" fillId="4" borderId="35" xfId="109" applyFont="1" applyFill="1" applyBorder="1" applyAlignment="1">
      <alignment horizontal="center"/>
      <protection/>
    </xf>
    <xf numFmtId="0" fontId="15" fillId="4" borderId="35" xfId="109" applyFont="1" applyFill="1" applyBorder="1" applyAlignment="1">
      <alignment horizontal="left"/>
      <protection/>
    </xf>
    <xf numFmtId="3" fontId="15" fillId="4" borderId="35" xfId="109" applyNumberFormat="1" applyFont="1" applyFill="1" applyBorder="1" applyAlignment="1">
      <alignment horizontal="center" vertical="center"/>
      <protection/>
    </xf>
    <xf numFmtId="0" fontId="74" fillId="0" borderId="0" xfId="109" applyFont="1" applyFill="1" applyAlignment="1">
      <alignment horizontal="center"/>
      <protection/>
    </xf>
    <xf numFmtId="0" fontId="0" fillId="0" borderId="0" xfId="0" applyAlignment="1">
      <alignment horizontal="center"/>
    </xf>
    <xf numFmtId="0" fontId="15" fillId="4" borderId="32" xfId="109" applyFont="1" applyFill="1" applyBorder="1" applyAlignment="1">
      <alignment horizontal="center" vertical="center" wrapText="1" shrinkToFit="1"/>
      <protection/>
    </xf>
    <xf numFmtId="0" fontId="15" fillId="4" borderId="11" xfId="109" applyFont="1" applyFill="1" applyBorder="1" applyAlignment="1">
      <alignment horizontal="center" vertical="center" wrapText="1"/>
      <protection/>
    </xf>
    <xf numFmtId="0" fontId="15" fillId="4" borderId="11" xfId="109" applyFont="1" applyFill="1" applyBorder="1" applyAlignment="1">
      <alignment vertical="center" wrapText="1"/>
      <protection/>
    </xf>
    <xf numFmtId="0" fontId="81" fillId="0" borderId="0" xfId="0" applyFont="1" applyAlignment="1">
      <alignment/>
    </xf>
    <xf numFmtId="0" fontId="14" fillId="0" borderId="0" xfId="0" applyFont="1" applyAlignment="1">
      <alignment/>
    </xf>
    <xf numFmtId="0" fontId="81" fillId="0" borderId="0" xfId="0" applyFont="1" applyAlignment="1">
      <alignment horizontal="center"/>
    </xf>
    <xf numFmtId="3" fontId="15" fillId="0" borderId="11" xfId="0" applyNumberFormat="1" applyFont="1" applyBorder="1" applyAlignment="1">
      <alignment horizontal="center"/>
    </xf>
    <xf numFmtId="3" fontId="14" fillId="0" borderId="11" xfId="0" applyNumberFormat="1" applyFont="1" applyBorder="1" applyAlignment="1">
      <alignment horizontal="center"/>
    </xf>
    <xf numFmtId="49" fontId="75" fillId="0" borderId="0" xfId="0" applyNumberFormat="1" applyFont="1" applyBorder="1" applyAlignment="1">
      <alignment horizontal="left"/>
    </xf>
    <xf numFmtId="0" fontId="8" fillId="0" borderId="0" xfId="0" applyFont="1" applyBorder="1" applyAlignment="1">
      <alignment/>
    </xf>
    <xf numFmtId="0" fontId="73" fillId="0" borderId="0" xfId="0" applyFont="1" applyBorder="1" applyAlignment="1">
      <alignment horizontal="center" vertical="center"/>
    </xf>
    <xf numFmtId="0" fontId="14" fillId="0" borderId="41"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42" xfId="0" applyFont="1" applyBorder="1" applyAlignment="1">
      <alignment horizontal="center" vertical="center"/>
    </xf>
    <xf numFmtId="0" fontId="8" fillId="0" borderId="21" xfId="0" applyFont="1" applyBorder="1" applyAlignment="1">
      <alignment horizontal="center"/>
    </xf>
    <xf numFmtId="0" fontId="8" fillId="0" borderId="11" xfId="0" applyFont="1" applyBorder="1" applyAlignment="1">
      <alignment horizontal="center"/>
    </xf>
    <xf numFmtId="0" fontId="15" fillId="4" borderId="21" xfId="0" applyFont="1" applyFill="1" applyBorder="1" applyAlignment="1">
      <alignment horizontal="center" vertical="center"/>
    </xf>
    <xf numFmtId="0" fontId="11" fillId="4" borderId="11" xfId="0" applyFont="1" applyFill="1" applyBorder="1" applyAlignment="1">
      <alignment horizontal="left" vertical="center" wrapText="1"/>
    </xf>
    <xf numFmtId="3" fontId="11" fillId="4" borderId="11" xfId="0" applyNumberFormat="1" applyFont="1" applyFill="1" applyBorder="1" applyAlignment="1">
      <alignment horizontal="center" vertical="center"/>
    </xf>
    <xf numFmtId="1" fontId="77" fillId="4" borderId="21" xfId="0" applyNumberFormat="1" applyFont="1" applyFill="1" applyBorder="1" applyAlignment="1">
      <alignment vertical="center"/>
    </xf>
    <xf numFmtId="0" fontId="8" fillId="0" borderId="21" xfId="0" applyFont="1" applyBorder="1" applyAlignment="1">
      <alignment vertical="center"/>
    </xf>
    <xf numFmtId="0" fontId="8" fillId="0" borderId="11" xfId="0" applyFont="1" applyBorder="1" applyAlignment="1">
      <alignment vertical="center"/>
    </xf>
    <xf numFmtId="0" fontId="8" fillId="0" borderId="11" xfId="0" applyFont="1" applyBorder="1" applyAlignment="1">
      <alignment horizontal="center" vertical="center"/>
    </xf>
    <xf numFmtId="3" fontId="8" fillId="0" borderId="11" xfId="0" applyNumberFormat="1" applyFont="1" applyBorder="1" applyAlignment="1">
      <alignment horizontal="center" vertical="center"/>
    </xf>
    <xf numFmtId="0" fontId="8" fillId="0" borderId="11" xfId="0" applyNumberFormat="1" applyFont="1" applyBorder="1" applyAlignment="1">
      <alignment vertical="center"/>
    </xf>
    <xf numFmtId="0" fontId="8" fillId="0" borderId="43" xfId="0" applyFont="1" applyBorder="1" applyAlignment="1">
      <alignment vertical="center"/>
    </xf>
    <xf numFmtId="0" fontId="8" fillId="0" borderId="32" xfId="0" applyFont="1" applyBorder="1" applyAlignment="1">
      <alignment vertical="center"/>
    </xf>
    <xf numFmtId="3" fontId="8" fillId="0" borderId="32" xfId="0" applyNumberFormat="1" applyFont="1" applyBorder="1" applyAlignment="1">
      <alignment horizontal="center" vertical="center"/>
    </xf>
    <xf numFmtId="0" fontId="8" fillId="0" borderId="32" xfId="0" applyFont="1" applyBorder="1" applyAlignment="1">
      <alignment horizontal="center" vertical="center"/>
    </xf>
    <xf numFmtId="0" fontId="11" fillId="4" borderId="34" xfId="0" applyFont="1" applyFill="1" applyBorder="1" applyAlignment="1">
      <alignment vertical="center"/>
    </xf>
    <xf numFmtId="0" fontId="11" fillId="4" borderId="35" xfId="0" applyFont="1" applyFill="1" applyBorder="1" applyAlignment="1">
      <alignment vertical="center"/>
    </xf>
    <xf numFmtId="3" fontId="11" fillId="4" borderId="35" xfId="0" applyNumberFormat="1" applyFont="1" applyFill="1" applyBorder="1" applyAlignment="1">
      <alignment horizontal="center" vertical="center"/>
    </xf>
    <xf numFmtId="3" fontId="11" fillId="4" borderId="36" xfId="0" applyNumberFormat="1" applyFont="1" applyFill="1" applyBorder="1" applyAlignment="1">
      <alignment horizontal="center" vertical="center"/>
    </xf>
    <xf numFmtId="0" fontId="73" fillId="0" borderId="0" xfId="0" applyFont="1" applyBorder="1" applyAlignment="1">
      <alignment/>
    </xf>
    <xf numFmtId="0" fontId="43" fillId="0" borderId="11" xfId="0" applyFont="1" applyFill="1" applyBorder="1" applyAlignment="1">
      <alignment horizontal="center" vertical="top" wrapText="1"/>
    </xf>
    <xf numFmtId="0" fontId="92" fillId="0" borderId="11" xfId="0" applyFont="1" applyFill="1" applyBorder="1" applyAlignment="1">
      <alignment vertical="top"/>
    </xf>
    <xf numFmtId="0" fontId="44" fillId="0" borderId="0" xfId="0" applyFont="1" applyAlignment="1">
      <alignment horizontal="left" vertical="center" wrapText="1"/>
    </xf>
    <xf numFmtId="0" fontId="0" fillId="0" borderId="0" xfId="0" applyAlignment="1">
      <alignment vertical="center" wrapText="1"/>
    </xf>
    <xf numFmtId="0" fontId="43" fillId="0" borderId="11" xfId="0" applyFont="1" applyFill="1" applyBorder="1" applyAlignment="1">
      <alignment horizontal="center" vertical="top" wrapText="1"/>
    </xf>
    <xf numFmtId="0" fontId="4" fillId="0" borderId="0" xfId="0" applyFont="1" applyFill="1" applyAlignment="1">
      <alignment horizontal="center" wrapText="1"/>
    </xf>
    <xf numFmtId="0" fontId="43" fillId="0" borderId="32" xfId="0" applyFont="1" applyFill="1" applyBorder="1" applyAlignment="1">
      <alignment horizontal="center" vertical="top" wrapText="1"/>
    </xf>
    <xf numFmtId="0" fontId="43" fillId="0" borderId="26" xfId="0" applyFont="1" applyFill="1" applyBorder="1" applyAlignment="1">
      <alignment horizontal="center" vertical="top" wrapText="1"/>
    </xf>
    <xf numFmtId="0" fontId="43" fillId="0" borderId="12" xfId="0" applyFont="1" applyFill="1" applyBorder="1" applyAlignment="1">
      <alignment horizontal="center" vertical="top" wrapText="1"/>
    </xf>
    <xf numFmtId="0" fontId="43" fillId="0" borderId="11" xfId="0" applyFont="1" applyFill="1" applyBorder="1" applyAlignment="1">
      <alignment horizontal="center" vertical="top"/>
    </xf>
    <xf numFmtId="0" fontId="91" fillId="0" borderId="11" xfId="0" applyFont="1" applyFill="1" applyBorder="1" applyAlignment="1">
      <alignment horizontal="center" vertical="top" wrapText="1"/>
    </xf>
    <xf numFmtId="0" fontId="91" fillId="0" borderId="32" xfId="0" applyFont="1" applyFill="1" applyBorder="1" applyAlignment="1">
      <alignment horizontal="center" vertical="top" wrapText="1"/>
    </xf>
    <xf numFmtId="0" fontId="91" fillId="0" borderId="26" xfId="0" applyFont="1" applyFill="1" applyBorder="1" applyAlignment="1">
      <alignment horizontal="center" vertical="top" wrapText="1"/>
    </xf>
    <xf numFmtId="0" fontId="91" fillId="0" borderId="12" xfId="0" applyFont="1" applyFill="1" applyBorder="1" applyAlignment="1">
      <alignment horizontal="center" vertical="top" wrapText="1"/>
    </xf>
    <xf numFmtId="0" fontId="58" fillId="0" borderId="0" xfId="0" applyFont="1" applyFill="1" applyAlignment="1">
      <alignment horizontal="center" wrapText="1"/>
    </xf>
    <xf numFmtId="49" fontId="43" fillId="0" borderId="11" xfId="0" applyNumberFormat="1" applyFont="1" applyFill="1" applyBorder="1" applyAlignment="1">
      <alignment horizontal="center" vertical="top" wrapText="1"/>
    </xf>
    <xf numFmtId="49" fontId="65" fillId="0" borderId="0" xfId="0" applyNumberFormat="1" applyFont="1" applyFill="1" applyAlignment="1">
      <alignment horizontal="center"/>
    </xf>
    <xf numFmtId="49" fontId="50" fillId="0" borderId="0" xfId="0" applyNumberFormat="1" applyFont="1" applyFill="1" applyAlignment="1">
      <alignment horizontal="center"/>
    </xf>
    <xf numFmtId="49" fontId="50" fillId="0" borderId="0" xfId="0" applyNumberFormat="1" applyFont="1" applyFill="1" applyAlignment="1">
      <alignment horizontal="center" vertical="top"/>
    </xf>
    <xf numFmtId="0" fontId="8" fillId="0" borderId="44" xfId="109" applyFont="1" applyBorder="1" applyAlignment="1">
      <alignment horizontal="right" wrapText="1"/>
      <protection/>
    </xf>
    <xf numFmtId="0" fontId="0" fillId="0" borderId="44" xfId="0" applyBorder="1" applyAlignment="1">
      <alignment wrapText="1"/>
    </xf>
    <xf numFmtId="0" fontId="47" fillId="0" borderId="11" xfId="0" applyFont="1" applyBorder="1" applyAlignment="1">
      <alignment horizontal="center" vertical="top" wrapText="1"/>
    </xf>
    <xf numFmtId="0" fontId="47" fillId="0" borderId="31" xfId="0" applyFont="1" applyBorder="1" applyAlignment="1">
      <alignment horizontal="left" vertical="top" wrapText="1"/>
    </xf>
    <xf numFmtId="0" fontId="47" fillId="0" borderId="25" xfId="0" applyFont="1" applyBorder="1" applyAlignment="1">
      <alignment horizontal="left" vertical="top" wrapText="1"/>
    </xf>
    <xf numFmtId="0" fontId="43" fillId="0" borderId="31" xfId="0" applyFont="1" applyBorder="1" applyAlignment="1">
      <alignment horizontal="left" vertical="top" wrapText="1"/>
    </xf>
    <xf numFmtId="0" fontId="43" fillId="0" borderId="25" xfId="0" applyFont="1" applyBorder="1" applyAlignment="1">
      <alignment horizontal="left" vertical="top" wrapText="1"/>
    </xf>
    <xf numFmtId="0" fontId="21" fillId="0" borderId="0" xfId="0" applyFont="1" applyAlignment="1">
      <alignment horizontal="left"/>
    </xf>
    <xf numFmtId="0" fontId="47" fillId="0" borderId="27" xfId="0" applyFont="1" applyBorder="1" applyAlignment="1">
      <alignment horizontal="center" vertical="top" wrapText="1"/>
    </xf>
    <xf numFmtId="0" fontId="47" fillId="0" borderId="0" xfId="0" applyFont="1" applyBorder="1" applyAlignment="1">
      <alignment horizontal="center" vertical="top" wrapText="1"/>
    </xf>
    <xf numFmtId="0" fontId="47" fillId="0" borderId="45" xfId="0" applyFont="1" applyBorder="1" applyAlignment="1">
      <alignment horizontal="center" vertical="top" wrapText="1"/>
    </xf>
    <xf numFmtId="0" fontId="48" fillId="0" borderId="0" xfId="0" applyFont="1" applyAlignment="1">
      <alignment horizontal="center"/>
    </xf>
    <xf numFmtId="0" fontId="43" fillId="0" borderId="31" xfId="0" applyFont="1" applyBorder="1" applyAlignment="1">
      <alignment horizontal="center" vertical="top" wrapText="1"/>
    </xf>
    <xf numFmtId="0" fontId="43" fillId="0" borderId="25" xfId="0" applyFont="1" applyBorder="1" applyAlignment="1">
      <alignment horizontal="center" vertical="top" wrapText="1"/>
    </xf>
    <xf numFmtId="0" fontId="10" fillId="0" borderId="0" xfId="0" applyFont="1" applyAlignment="1">
      <alignment vertical="top" wrapText="1"/>
    </xf>
    <xf numFmtId="0" fontId="43" fillId="0" borderId="0" xfId="0" applyFont="1" applyAlignment="1">
      <alignment horizontal="center" vertical="center" wrapText="1"/>
    </xf>
    <xf numFmtId="0" fontId="14" fillId="0" borderId="0" xfId="0" applyFont="1" applyAlignment="1">
      <alignment horizontal="center" vertical="center"/>
    </xf>
    <xf numFmtId="0" fontId="10" fillId="0" borderId="0" xfId="0" applyFont="1" applyAlignment="1">
      <alignment horizontal="center" vertical="center" wrapText="1"/>
    </xf>
    <xf numFmtId="0" fontId="7" fillId="0" borderId="0" xfId="0" applyFont="1" applyBorder="1" applyAlignment="1">
      <alignment horizontal="center" wrapText="1"/>
    </xf>
    <xf numFmtId="0" fontId="8" fillId="0" borderId="0" xfId="107" applyFont="1" applyBorder="1" applyAlignment="1">
      <alignment horizontal="right"/>
      <protection/>
    </xf>
    <xf numFmtId="0" fontId="14" fillId="0" borderId="0" xfId="0" applyFont="1" applyBorder="1" applyAlignment="1">
      <alignment horizontal="left"/>
    </xf>
    <xf numFmtId="0" fontId="14" fillId="0" borderId="32" xfId="109" applyFont="1" applyFill="1" applyBorder="1" applyAlignment="1">
      <alignment horizontal="center" vertical="center" wrapText="1"/>
      <protection/>
    </xf>
    <xf numFmtId="0" fontId="14" fillId="0" borderId="12" xfId="109" applyFont="1" applyFill="1" applyBorder="1" applyAlignment="1">
      <alignment horizontal="center" vertical="center" wrapText="1"/>
      <protection/>
    </xf>
    <xf numFmtId="0" fontId="14" fillId="0" borderId="26" xfId="109" applyFont="1" applyFill="1" applyBorder="1" applyAlignment="1">
      <alignment horizontal="center" vertical="center" wrapText="1"/>
      <protection/>
    </xf>
    <xf numFmtId="0" fontId="14" fillId="0" borderId="0" xfId="109" applyFont="1" applyFill="1" applyBorder="1" applyAlignment="1">
      <alignment horizontal="center" wrapText="1"/>
      <protection/>
    </xf>
    <xf numFmtId="0" fontId="11" fillId="0" borderId="32" xfId="0" applyFont="1" applyFill="1" applyBorder="1" applyAlignment="1">
      <alignment horizontal="center" vertical="center" wrapText="1"/>
    </xf>
    <xf numFmtId="0" fontId="11" fillId="0" borderId="12" xfId="0" applyFont="1" applyFill="1" applyBorder="1" applyAlignment="1">
      <alignment horizontal="center" vertical="center" wrapText="1"/>
    </xf>
    <xf numFmtId="49" fontId="14" fillId="0" borderId="32" xfId="109" applyNumberFormat="1" applyFont="1" applyFill="1" applyBorder="1" applyAlignment="1">
      <alignment horizontal="center" vertical="center"/>
      <protection/>
    </xf>
    <xf numFmtId="49" fontId="14" fillId="0" borderId="12" xfId="109" applyNumberFormat="1" applyFont="1" applyFill="1" applyBorder="1" applyAlignment="1">
      <alignment horizontal="center" vertical="center"/>
      <protection/>
    </xf>
    <xf numFmtId="0" fontId="14" fillId="0" borderId="32" xfId="109" applyFont="1" applyFill="1" applyBorder="1" applyAlignment="1">
      <alignment horizontal="center" vertical="center"/>
      <protection/>
    </xf>
    <xf numFmtId="0" fontId="14" fillId="0" borderId="12" xfId="109" applyFont="1" applyFill="1" applyBorder="1" applyAlignment="1">
      <alignment horizontal="center" vertical="center"/>
      <protection/>
    </xf>
    <xf numFmtId="49" fontId="14" fillId="0" borderId="38" xfId="109" applyNumberFormat="1" applyFont="1" applyFill="1" applyBorder="1" applyAlignment="1">
      <alignment horizontal="center" vertical="center" wrapText="1"/>
      <protection/>
    </xf>
    <xf numFmtId="49" fontId="14" fillId="0" borderId="37" xfId="109" applyNumberFormat="1" applyFont="1" applyFill="1" applyBorder="1" applyAlignment="1">
      <alignment horizontal="center" vertical="center" wrapText="1"/>
      <protection/>
    </xf>
    <xf numFmtId="0" fontId="14" fillId="0" borderId="32" xfId="109" applyFont="1" applyFill="1" applyBorder="1" applyAlignment="1">
      <alignment horizontal="center" vertical="center" wrapText="1" shrinkToFit="1"/>
      <protection/>
    </xf>
    <xf numFmtId="0" fontId="14" fillId="0" borderId="12" xfId="109" applyFont="1" applyFill="1" applyBorder="1" applyAlignment="1">
      <alignment horizontal="center" vertical="center" wrapText="1" shrinkToFit="1"/>
      <protection/>
    </xf>
    <xf numFmtId="0" fontId="14" fillId="0" borderId="32" xfId="109" applyFont="1" applyBorder="1" applyAlignment="1">
      <alignment horizontal="center" vertical="center" wrapText="1"/>
      <protection/>
    </xf>
    <xf numFmtId="0" fontId="14" fillId="0" borderId="26" xfId="109" applyFont="1" applyBorder="1" applyAlignment="1">
      <alignment horizontal="center" vertical="center" wrapText="1"/>
      <protection/>
    </xf>
    <xf numFmtId="0" fontId="14" fillId="0" borderId="12" xfId="109" applyFont="1" applyBorder="1" applyAlignment="1">
      <alignment horizontal="center" vertical="center" wrapText="1"/>
      <protection/>
    </xf>
    <xf numFmtId="0" fontId="11" fillId="0" borderId="11" xfId="0" applyFont="1" applyFill="1" applyBorder="1" applyAlignment="1">
      <alignment horizontal="center" vertical="center" wrapText="1"/>
    </xf>
    <xf numFmtId="0" fontId="76" fillId="0" borderId="0" xfId="109" applyFont="1" applyFill="1" applyAlignment="1">
      <alignment horizontal="center"/>
      <protection/>
    </xf>
    <xf numFmtId="0" fontId="7" fillId="24" borderId="0" xfId="0" applyFont="1" applyFill="1" applyAlignment="1">
      <alignment horizontal="center" wrapText="1"/>
    </xf>
    <xf numFmtId="0" fontId="15" fillId="0" borderId="32"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88" fillId="0" borderId="33" xfId="0" applyFont="1" applyFill="1" applyBorder="1" applyAlignment="1">
      <alignment horizontal="center" vertical="top" wrapText="1"/>
    </xf>
    <xf numFmtId="0" fontId="88" fillId="0" borderId="46" xfId="0" applyFont="1" applyFill="1" applyBorder="1" applyAlignment="1">
      <alignment horizontal="center" vertical="top" wrapText="1"/>
    </xf>
    <xf numFmtId="49" fontId="77" fillId="0" borderId="32" xfId="0" applyNumberFormat="1" applyFont="1" applyFill="1" applyBorder="1" applyAlignment="1">
      <alignment horizontal="center" vertical="top" wrapText="1"/>
    </xf>
    <xf numFmtId="49" fontId="77" fillId="0" borderId="12" xfId="0" applyNumberFormat="1" applyFont="1" applyFill="1" applyBorder="1" applyAlignment="1">
      <alignment horizontal="center" vertical="top" wrapText="1"/>
    </xf>
    <xf numFmtId="0" fontId="77" fillId="0" borderId="32" xfId="0" applyFont="1" applyFill="1" applyBorder="1" applyAlignment="1">
      <alignment horizontal="center" vertical="top" wrapText="1"/>
    </xf>
    <xf numFmtId="0" fontId="77" fillId="0" borderId="12" xfId="0" applyFont="1" applyFill="1" applyBorder="1" applyAlignment="1">
      <alignment horizontal="center" vertical="top" wrapText="1"/>
    </xf>
    <xf numFmtId="0" fontId="8" fillId="0" borderId="0" xfId="109" applyFont="1" applyFill="1" applyAlignment="1">
      <alignment horizontal="left"/>
      <protection/>
    </xf>
    <xf numFmtId="0" fontId="4" fillId="0" borderId="0" xfId="0" applyFont="1" applyAlignment="1">
      <alignment horizontal="center"/>
    </xf>
    <xf numFmtId="0" fontId="11" fillId="0" borderId="47" xfId="0" applyFont="1" applyBorder="1" applyAlignment="1">
      <alignment horizontal="center" vertical="center" wrapText="1"/>
    </xf>
    <xf numFmtId="0" fontId="11" fillId="0" borderId="48"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50" xfId="0" applyFont="1" applyBorder="1" applyAlignment="1">
      <alignment horizontal="center" vertical="center" wrapText="1"/>
    </xf>
    <xf numFmtId="0" fontId="18" fillId="0" borderId="47" xfId="0" applyFont="1" applyBorder="1" applyAlignment="1">
      <alignment horizontal="center" vertical="center"/>
    </xf>
    <xf numFmtId="0" fontId="18" fillId="0" borderId="48" xfId="0" applyFont="1" applyBorder="1" applyAlignment="1">
      <alignment horizontal="center" vertical="center"/>
    </xf>
    <xf numFmtId="0" fontId="21" fillId="0" borderId="49" xfId="0" applyFont="1" applyBorder="1" applyAlignment="1">
      <alignment horizontal="center" vertical="center" wrapText="1"/>
    </xf>
    <xf numFmtId="0" fontId="21" fillId="0" borderId="50"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51" xfId="0" applyFont="1" applyBorder="1" applyAlignment="1">
      <alignment horizontal="center" vertical="center" wrapText="1"/>
    </xf>
  </cellXfs>
  <cellStyles count="120">
    <cellStyle name="Normal" xfId="0"/>
    <cellStyle name="20% - Акцент1" xfId="15"/>
    <cellStyle name="20% — акцент1" xfId="16"/>
    <cellStyle name="20% - Акцент2" xfId="17"/>
    <cellStyle name="20% — акцент2" xfId="18"/>
    <cellStyle name="20% - Акцент3" xfId="19"/>
    <cellStyle name="20% — акцент3" xfId="20"/>
    <cellStyle name="20% - Акцент4" xfId="21"/>
    <cellStyle name="20% — акцент4" xfId="22"/>
    <cellStyle name="20% - Акцент5" xfId="23"/>
    <cellStyle name="20% — акцент5" xfId="24"/>
    <cellStyle name="20% - Акцент6" xfId="25"/>
    <cellStyle name="20% — акцент6" xfId="26"/>
    <cellStyle name="40% - Акцент1" xfId="27"/>
    <cellStyle name="40% — акцент1" xfId="28"/>
    <cellStyle name="40% - Акцент2" xfId="29"/>
    <cellStyle name="40% — акцент2" xfId="30"/>
    <cellStyle name="40% - Акцент3" xfId="31"/>
    <cellStyle name="40% — акцент3" xfId="32"/>
    <cellStyle name="40% - Акцент4" xfId="33"/>
    <cellStyle name="40% — акцент4" xfId="34"/>
    <cellStyle name="40% - Акцент5" xfId="35"/>
    <cellStyle name="40% — акцент5" xfId="36"/>
    <cellStyle name="40% - Акцент6" xfId="37"/>
    <cellStyle name="40% — акцент6" xfId="38"/>
    <cellStyle name="60% - Акцент1" xfId="39"/>
    <cellStyle name="60% — акцент1" xfId="40"/>
    <cellStyle name="60% - Акцент2" xfId="41"/>
    <cellStyle name="60% — акцент2" xfId="42"/>
    <cellStyle name="60% - Акцент3" xfId="43"/>
    <cellStyle name="60% — акцент3" xfId="44"/>
    <cellStyle name="60% - Акцент4" xfId="45"/>
    <cellStyle name="60% — акцент4" xfId="46"/>
    <cellStyle name="60% - Акцент5" xfId="47"/>
    <cellStyle name="60% — акцент5" xfId="48"/>
    <cellStyle name="60% - Акцент6" xfId="49"/>
    <cellStyle name="60% — акцент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Гарний" xfId="68"/>
    <cellStyle name="Hyperlink" xfId="69"/>
    <cellStyle name="Грошовий 2" xfId="70"/>
    <cellStyle name="Currency" xfId="71"/>
    <cellStyle name="Currency [0]" xfId="72"/>
    <cellStyle name="Заголовок 1" xfId="73"/>
    <cellStyle name="Заголовок 2" xfId="74"/>
    <cellStyle name="Заголовок 3" xfId="75"/>
    <cellStyle name="Заголовок 4" xfId="76"/>
    <cellStyle name="Звичайний 10" xfId="77"/>
    <cellStyle name="Звичайний 11" xfId="78"/>
    <cellStyle name="Звичайний 12" xfId="79"/>
    <cellStyle name="Звичайний 13" xfId="80"/>
    <cellStyle name="Звичайний 14" xfId="81"/>
    <cellStyle name="Звичайний 15" xfId="82"/>
    <cellStyle name="Звичайний 16" xfId="83"/>
    <cellStyle name="Звичайний 17" xfId="84"/>
    <cellStyle name="Звичайний 18" xfId="85"/>
    <cellStyle name="Звичайний 19" xfId="86"/>
    <cellStyle name="Звичайний 2" xfId="87"/>
    <cellStyle name="Звичайний 20" xfId="88"/>
    <cellStyle name="Звичайний 3" xfId="89"/>
    <cellStyle name="Звичайний 4" xfId="90"/>
    <cellStyle name="Звичайний 5" xfId="91"/>
    <cellStyle name="Звичайний 6" xfId="92"/>
    <cellStyle name="Звичайний 7" xfId="93"/>
    <cellStyle name="Звичайний 8" xfId="94"/>
    <cellStyle name="Звичайний 9"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ий" xfId="102"/>
    <cellStyle name="Нейтральный" xfId="103"/>
    <cellStyle name="Обчислення" xfId="104"/>
    <cellStyle name="Обычный 2" xfId="105"/>
    <cellStyle name="Обычный 3" xfId="106"/>
    <cellStyle name="Обычный_dodатки_2015_вересень" xfId="107"/>
    <cellStyle name="Обычный_дод_ріш_бт2017" xfId="108"/>
    <cellStyle name="Обычный_рішення 24.10. 2018" xfId="109"/>
    <cellStyle name="Followed Hyperlink" xfId="110"/>
    <cellStyle name="Підсумок" xfId="111"/>
    <cellStyle name="Плохой" xfId="112"/>
    <cellStyle name="Поганий" xfId="113"/>
    <cellStyle name="Пояснение" xfId="114"/>
    <cellStyle name="Примечание" xfId="115"/>
    <cellStyle name="Примітка" xfId="116"/>
    <cellStyle name="Percent" xfId="117"/>
    <cellStyle name="Результат" xfId="118"/>
    <cellStyle name="Связанная ячейка" xfId="119"/>
    <cellStyle name="Середній" xfId="120"/>
    <cellStyle name="Стиль 1" xfId="121"/>
    <cellStyle name="Текст попередження" xfId="122"/>
    <cellStyle name="Текст пояснення" xfId="123"/>
    <cellStyle name="Текст предупреждения" xfId="124"/>
    <cellStyle name="Comma" xfId="125"/>
    <cellStyle name="Comma [0]" xfId="126"/>
    <cellStyle name="Финансовый 2" xfId="127"/>
    <cellStyle name="Фінансовий 2" xfId="128"/>
    <cellStyle name="Фінансовий 3" xfId="129"/>
    <cellStyle name="Фінансовий 4" xfId="130"/>
    <cellStyle name="Фінансовий 4 2" xfId="131"/>
    <cellStyle name="Фінансовий 5" xfId="132"/>
    <cellStyle name="Хороший" xfId="13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J287"/>
  <sheetViews>
    <sheetView showZeros="0" view="pageBreakPreview" zoomScale="75" zoomScaleNormal="75" zoomScaleSheetLayoutView="75" zoomScalePageLayoutView="0" workbookViewId="0" topLeftCell="B7">
      <selection activeCell="L4" sqref="L4"/>
    </sheetView>
  </sheetViews>
  <sheetFormatPr defaultColWidth="9.125" defaultRowHeight="12.75"/>
  <cols>
    <col min="1" max="1" width="14.50390625" style="56" customWidth="1"/>
    <col min="2" max="2" width="13.625" style="56" customWidth="1"/>
    <col min="3" max="3" width="15.875" style="56" customWidth="1"/>
    <col min="4" max="4" width="38.50390625" style="23" customWidth="1"/>
    <col min="5" max="6" width="12.375" style="23" customWidth="1"/>
    <col min="7" max="7" width="12.00390625" style="23" customWidth="1"/>
    <col min="8" max="8" width="13.375" style="23" customWidth="1"/>
    <col min="9" max="9" width="10.625" style="23" customWidth="1"/>
    <col min="10" max="10" width="11.00390625" style="23" customWidth="1"/>
    <col min="11" max="11" width="10.625" style="23" customWidth="1"/>
    <col min="12" max="12" width="11.625" style="23" customWidth="1"/>
    <col min="13" max="13" width="9.00390625" style="23" customWidth="1"/>
    <col min="14" max="14" width="12.625" style="23" customWidth="1"/>
    <col min="15" max="15" width="11.00390625" style="23" customWidth="1"/>
    <col min="16" max="16" width="17.00390625" style="23" hidden="1" customWidth="1"/>
    <col min="17" max="17" width="18.125" style="23" hidden="1" customWidth="1"/>
    <col min="18" max="18" width="12.125" style="23" customWidth="1"/>
    <col min="19" max="19" width="20.375" style="23" hidden="1" customWidth="1"/>
    <col min="20" max="20" width="22.375" style="25" hidden="1" customWidth="1"/>
    <col min="21" max="21" width="21.50390625" style="25" hidden="1" customWidth="1"/>
    <col min="22" max="22" width="14.375" style="25" hidden="1" customWidth="1"/>
    <col min="23" max="23" width="17.375" style="25" hidden="1" customWidth="1"/>
    <col min="24" max="24" width="12.875" style="25" hidden="1" customWidth="1"/>
    <col min="25" max="32" width="0" style="25" hidden="1" customWidth="1"/>
    <col min="33" max="16384" width="9.125" style="25" customWidth="1"/>
  </cols>
  <sheetData>
    <row r="1" spans="2:3" ht="16.5">
      <c r="B1" s="585"/>
      <c r="C1" s="585"/>
    </row>
    <row r="2" spans="1:19" ht="23.25" customHeight="1">
      <c r="A2" s="21"/>
      <c r="B2" s="586"/>
      <c r="C2" s="586"/>
      <c r="D2" s="22"/>
      <c r="E2" s="22"/>
      <c r="F2" s="22"/>
      <c r="G2" s="22"/>
      <c r="H2" s="22"/>
      <c r="I2" s="22"/>
      <c r="J2" s="22"/>
      <c r="K2" s="22"/>
      <c r="L2" s="22"/>
      <c r="N2" s="571" t="s">
        <v>243</v>
      </c>
      <c r="O2" s="572"/>
      <c r="P2" s="572"/>
      <c r="Q2" s="572"/>
      <c r="R2" s="572"/>
      <c r="S2" s="23">
        <v>1</v>
      </c>
    </row>
    <row r="3" spans="1:19" ht="21" customHeight="1">
      <c r="A3" s="21"/>
      <c r="B3" s="585" t="s">
        <v>246</v>
      </c>
      <c r="C3" s="585"/>
      <c r="D3" s="22"/>
      <c r="E3" s="22"/>
      <c r="F3" s="22"/>
      <c r="G3" s="22"/>
      <c r="H3" s="22"/>
      <c r="I3" s="22" t="s">
        <v>578</v>
      </c>
      <c r="J3" s="22"/>
      <c r="K3" s="24"/>
      <c r="L3" s="24"/>
      <c r="M3" s="24"/>
      <c r="N3" s="571" t="s">
        <v>244</v>
      </c>
      <c r="O3" s="572"/>
      <c r="P3" s="572"/>
      <c r="Q3" s="572"/>
      <c r="R3" s="572"/>
      <c r="S3" s="23">
        <v>1</v>
      </c>
    </row>
    <row r="4" spans="1:19" ht="18.75" customHeight="1">
      <c r="A4" s="21"/>
      <c r="B4" s="587" t="s">
        <v>27</v>
      </c>
      <c r="C4" s="587"/>
      <c r="D4" s="22"/>
      <c r="E4" s="22"/>
      <c r="F4" s="22"/>
      <c r="G4" s="22"/>
      <c r="H4" s="22"/>
      <c r="I4" s="22"/>
      <c r="J4" s="22"/>
      <c r="K4" s="24"/>
      <c r="L4" s="24"/>
      <c r="M4" s="26"/>
      <c r="N4" s="571" t="s">
        <v>263</v>
      </c>
      <c r="O4" s="572"/>
      <c r="P4" s="572"/>
      <c r="Q4" s="572"/>
      <c r="R4" s="572"/>
      <c r="S4" s="23">
        <v>1</v>
      </c>
    </row>
    <row r="5" spans="1:19" s="17" customFormat="1" ht="18" customHeight="1">
      <c r="A5" s="574" t="s">
        <v>311</v>
      </c>
      <c r="B5" s="574"/>
      <c r="C5" s="574"/>
      <c r="D5" s="574"/>
      <c r="E5" s="574"/>
      <c r="F5" s="574"/>
      <c r="G5" s="574"/>
      <c r="H5" s="574"/>
      <c r="I5" s="574"/>
      <c r="J5" s="574"/>
      <c r="K5" s="574"/>
      <c r="L5" s="574"/>
      <c r="M5" s="574"/>
      <c r="N5" s="574"/>
      <c r="O5" s="574"/>
      <c r="P5" s="574"/>
      <c r="Q5" s="574"/>
      <c r="R5" s="574"/>
      <c r="S5" s="23">
        <v>1</v>
      </c>
    </row>
    <row r="6" spans="1:19" ht="22.5">
      <c r="A6" s="583" t="s">
        <v>66</v>
      </c>
      <c r="B6" s="583"/>
      <c r="C6" s="583"/>
      <c r="D6" s="583"/>
      <c r="E6" s="583"/>
      <c r="F6" s="583"/>
      <c r="G6" s="583"/>
      <c r="H6" s="583"/>
      <c r="I6" s="583"/>
      <c r="J6" s="583"/>
      <c r="K6" s="583"/>
      <c r="L6" s="583"/>
      <c r="M6" s="583"/>
      <c r="N6" s="583"/>
      <c r="O6" s="583"/>
      <c r="P6" s="583"/>
      <c r="Q6" s="583"/>
      <c r="R6" s="583"/>
      <c r="S6" s="23">
        <v>1</v>
      </c>
    </row>
    <row r="7" spans="1:19" ht="16.5">
      <c r="A7" s="27"/>
      <c r="B7" s="27"/>
      <c r="C7" s="27"/>
      <c r="D7" s="28"/>
      <c r="E7" s="28"/>
      <c r="F7" s="28"/>
      <c r="G7" s="28"/>
      <c r="H7" s="28"/>
      <c r="I7" s="28"/>
      <c r="J7" s="28"/>
      <c r="K7" s="28"/>
      <c r="L7" s="28"/>
      <c r="M7" s="25"/>
      <c r="N7" s="25"/>
      <c r="O7" s="28"/>
      <c r="P7" s="25"/>
      <c r="R7" s="29" t="s">
        <v>121</v>
      </c>
      <c r="S7" s="30">
        <v>1</v>
      </c>
    </row>
    <row r="8" spans="1:19" ht="16.5" customHeight="1">
      <c r="A8" s="584" t="s">
        <v>314</v>
      </c>
      <c r="B8" s="584" t="s">
        <v>312</v>
      </c>
      <c r="C8" s="584" t="s">
        <v>313</v>
      </c>
      <c r="D8" s="573" t="s">
        <v>249</v>
      </c>
      <c r="E8" s="578" t="s">
        <v>16</v>
      </c>
      <c r="F8" s="578"/>
      <c r="G8" s="578"/>
      <c r="H8" s="578"/>
      <c r="I8" s="578"/>
      <c r="J8" s="578" t="s">
        <v>17</v>
      </c>
      <c r="K8" s="578"/>
      <c r="L8" s="578"/>
      <c r="M8" s="578"/>
      <c r="N8" s="578"/>
      <c r="O8" s="578"/>
      <c r="P8" s="578"/>
      <c r="Q8" s="578"/>
      <c r="R8" s="575" t="s">
        <v>18</v>
      </c>
      <c r="S8" s="31">
        <v>1</v>
      </c>
    </row>
    <row r="9" spans="1:19" ht="17.25" customHeight="1">
      <c r="A9" s="584"/>
      <c r="B9" s="584"/>
      <c r="C9" s="584"/>
      <c r="D9" s="573"/>
      <c r="E9" s="573" t="s">
        <v>309</v>
      </c>
      <c r="F9" s="579" t="s">
        <v>435</v>
      </c>
      <c r="G9" s="573" t="s">
        <v>347</v>
      </c>
      <c r="H9" s="573"/>
      <c r="I9" s="579" t="s">
        <v>436</v>
      </c>
      <c r="J9" s="573" t="s">
        <v>309</v>
      </c>
      <c r="K9" s="579" t="s">
        <v>303</v>
      </c>
      <c r="L9" s="580" t="s">
        <v>435</v>
      </c>
      <c r="M9" s="573" t="s">
        <v>493</v>
      </c>
      <c r="N9" s="573"/>
      <c r="O9" s="580" t="s">
        <v>436</v>
      </c>
      <c r="P9" s="570" t="s">
        <v>493</v>
      </c>
      <c r="Q9" s="570"/>
      <c r="R9" s="576"/>
      <c r="S9" s="31">
        <v>1</v>
      </c>
    </row>
    <row r="10" spans="1:19" ht="16.5" customHeight="1">
      <c r="A10" s="584"/>
      <c r="B10" s="584"/>
      <c r="C10" s="584"/>
      <c r="D10" s="573"/>
      <c r="E10" s="573"/>
      <c r="F10" s="579"/>
      <c r="G10" s="573"/>
      <c r="H10" s="573"/>
      <c r="I10" s="579"/>
      <c r="J10" s="573"/>
      <c r="K10" s="579"/>
      <c r="L10" s="581"/>
      <c r="M10" s="573"/>
      <c r="N10" s="573"/>
      <c r="O10" s="581"/>
      <c r="P10" s="575" t="s">
        <v>494</v>
      </c>
      <c r="Q10" s="569" t="s">
        <v>493</v>
      </c>
      <c r="R10" s="576"/>
      <c r="S10" s="31">
        <v>1</v>
      </c>
    </row>
    <row r="11" spans="1:19" ht="12.75" customHeight="1">
      <c r="A11" s="584"/>
      <c r="B11" s="584"/>
      <c r="C11" s="584"/>
      <c r="D11" s="573"/>
      <c r="E11" s="573"/>
      <c r="F11" s="579"/>
      <c r="G11" s="573" t="s">
        <v>70</v>
      </c>
      <c r="H11" s="573" t="s">
        <v>729</v>
      </c>
      <c r="I11" s="579"/>
      <c r="J11" s="573"/>
      <c r="K11" s="579"/>
      <c r="L11" s="581"/>
      <c r="M11" s="573" t="s">
        <v>70</v>
      </c>
      <c r="N11" s="573" t="s">
        <v>729</v>
      </c>
      <c r="O11" s="581"/>
      <c r="P11" s="576"/>
      <c r="Q11" s="575" t="s">
        <v>434</v>
      </c>
      <c r="R11" s="576"/>
      <c r="S11" s="31">
        <v>1</v>
      </c>
    </row>
    <row r="12" spans="1:19" ht="12.75" customHeight="1">
      <c r="A12" s="584"/>
      <c r="B12" s="584"/>
      <c r="C12" s="584"/>
      <c r="D12" s="573"/>
      <c r="E12" s="573"/>
      <c r="F12" s="579"/>
      <c r="G12" s="573"/>
      <c r="H12" s="573"/>
      <c r="I12" s="579"/>
      <c r="J12" s="573"/>
      <c r="K12" s="579"/>
      <c r="L12" s="581"/>
      <c r="M12" s="573"/>
      <c r="N12" s="573"/>
      <c r="O12" s="581"/>
      <c r="P12" s="576"/>
      <c r="Q12" s="576"/>
      <c r="R12" s="576"/>
      <c r="S12" s="31">
        <v>1</v>
      </c>
    </row>
    <row r="13" spans="1:19" ht="35.25" customHeight="1">
      <c r="A13" s="584"/>
      <c r="B13" s="584"/>
      <c r="C13" s="584"/>
      <c r="D13" s="573"/>
      <c r="E13" s="573"/>
      <c r="F13" s="579"/>
      <c r="G13" s="573"/>
      <c r="H13" s="573"/>
      <c r="I13" s="579"/>
      <c r="J13" s="573"/>
      <c r="K13" s="579"/>
      <c r="L13" s="582"/>
      <c r="M13" s="573"/>
      <c r="N13" s="573"/>
      <c r="O13" s="582"/>
      <c r="P13" s="577"/>
      <c r="Q13" s="577"/>
      <c r="R13" s="577"/>
      <c r="S13" s="31">
        <v>1</v>
      </c>
    </row>
    <row r="14" spans="1:23" ht="16.5" customHeight="1">
      <c r="A14" s="32" t="s">
        <v>587</v>
      </c>
      <c r="B14" s="32" t="s">
        <v>588</v>
      </c>
      <c r="C14" s="32" t="s">
        <v>589</v>
      </c>
      <c r="D14" s="33">
        <v>4</v>
      </c>
      <c r="E14" s="33">
        <v>5</v>
      </c>
      <c r="F14" s="33">
        <v>6</v>
      </c>
      <c r="G14" s="33">
        <v>7</v>
      </c>
      <c r="H14" s="33">
        <v>8</v>
      </c>
      <c r="I14" s="33">
        <v>9</v>
      </c>
      <c r="J14" s="33">
        <v>10</v>
      </c>
      <c r="K14" s="33">
        <v>11</v>
      </c>
      <c r="L14" s="33">
        <v>12</v>
      </c>
      <c r="M14" s="33">
        <v>13</v>
      </c>
      <c r="N14" s="33">
        <v>14</v>
      </c>
      <c r="O14" s="33">
        <v>15</v>
      </c>
      <c r="P14" s="33">
        <v>15</v>
      </c>
      <c r="Q14" s="33">
        <v>16</v>
      </c>
      <c r="R14" s="33">
        <v>16</v>
      </c>
      <c r="S14" s="69">
        <f aca="true" t="shared" si="0" ref="S14:S29">+E14+J14</f>
        <v>15</v>
      </c>
      <c r="U14" s="34">
        <f aca="true" t="shared" si="1" ref="U14:U29">Q14-P14</f>
        <v>1</v>
      </c>
      <c r="V14" s="34"/>
      <c r="W14" s="34">
        <f aca="true" t="shared" si="2" ref="W14:W29">P14-O14</f>
        <v>0</v>
      </c>
    </row>
    <row r="15" spans="1:23" s="168" customFormat="1" ht="18.75" customHeight="1">
      <c r="A15" s="239" t="s">
        <v>386</v>
      </c>
      <c r="B15" s="239"/>
      <c r="C15" s="239"/>
      <c r="D15" s="240" t="s">
        <v>262</v>
      </c>
      <c r="E15" s="241">
        <f>E16</f>
        <v>2457100</v>
      </c>
      <c r="F15" s="241">
        <f>SUM(F16)</f>
        <v>2457100</v>
      </c>
      <c r="G15" s="241">
        <f aca="true" t="shared" si="3" ref="G15:Q15">SUM(G18:G27)</f>
        <v>1546800</v>
      </c>
      <c r="H15" s="241">
        <f t="shared" si="3"/>
        <v>227400</v>
      </c>
      <c r="I15" s="241">
        <f t="shared" si="3"/>
        <v>0</v>
      </c>
      <c r="J15" s="241">
        <f t="shared" si="3"/>
        <v>51400</v>
      </c>
      <c r="K15" s="241">
        <f t="shared" si="3"/>
        <v>0</v>
      </c>
      <c r="L15" s="241">
        <f t="shared" si="3"/>
        <v>51400</v>
      </c>
      <c r="M15" s="241">
        <f t="shared" si="3"/>
        <v>0</v>
      </c>
      <c r="N15" s="241">
        <f t="shared" si="3"/>
        <v>0</v>
      </c>
      <c r="O15" s="241">
        <f t="shared" si="3"/>
        <v>0</v>
      </c>
      <c r="P15" s="241">
        <f t="shared" si="3"/>
        <v>0</v>
      </c>
      <c r="Q15" s="241">
        <f t="shared" si="3"/>
        <v>0</v>
      </c>
      <c r="R15" s="241">
        <f>R16</f>
        <v>2508500</v>
      </c>
      <c r="S15" s="165">
        <f t="shared" si="0"/>
        <v>2508500</v>
      </c>
      <c r="T15" s="166">
        <f aca="true" t="shared" si="4" ref="T15:T21">S15-R15</f>
        <v>0</v>
      </c>
      <c r="U15" s="167">
        <f t="shared" si="1"/>
        <v>0</v>
      </c>
      <c r="V15" s="167"/>
      <c r="W15" s="167">
        <f t="shared" si="2"/>
        <v>0</v>
      </c>
    </row>
    <row r="16" spans="1:23" s="168" customFormat="1" ht="18" customHeight="1">
      <c r="A16" s="239" t="s">
        <v>462</v>
      </c>
      <c r="B16" s="239"/>
      <c r="C16" s="239"/>
      <c r="D16" s="240" t="s">
        <v>262</v>
      </c>
      <c r="E16" s="241">
        <f aca="true" t="shared" si="5" ref="E16:R16">E18+E19+E21</f>
        <v>2457100</v>
      </c>
      <c r="F16" s="241">
        <f t="shared" si="5"/>
        <v>2457100</v>
      </c>
      <c r="G16" s="241">
        <f t="shared" si="5"/>
        <v>1546800</v>
      </c>
      <c r="H16" s="241">
        <f t="shared" si="5"/>
        <v>227400</v>
      </c>
      <c r="I16" s="241">
        <f t="shared" si="5"/>
        <v>0</v>
      </c>
      <c r="J16" s="241">
        <f t="shared" si="5"/>
        <v>51400</v>
      </c>
      <c r="K16" s="241">
        <f t="shared" si="5"/>
        <v>0</v>
      </c>
      <c r="L16" s="241">
        <f t="shared" si="5"/>
        <v>51400</v>
      </c>
      <c r="M16" s="241">
        <f t="shared" si="5"/>
        <v>0</v>
      </c>
      <c r="N16" s="241">
        <f t="shared" si="5"/>
        <v>0</v>
      </c>
      <c r="O16" s="241">
        <f t="shared" si="5"/>
        <v>0</v>
      </c>
      <c r="P16" s="241">
        <f t="shared" si="5"/>
        <v>0</v>
      </c>
      <c r="Q16" s="241">
        <f t="shared" si="5"/>
        <v>0</v>
      </c>
      <c r="R16" s="241">
        <f t="shared" si="5"/>
        <v>2508500</v>
      </c>
      <c r="S16" s="165">
        <f t="shared" si="0"/>
        <v>2508500</v>
      </c>
      <c r="T16" s="166">
        <f t="shared" si="4"/>
        <v>0</v>
      </c>
      <c r="U16" s="167">
        <f t="shared" si="1"/>
        <v>0</v>
      </c>
      <c r="V16" s="167"/>
      <c r="W16" s="167">
        <f t="shared" si="2"/>
        <v>0</v>
      </c>
    </row>
    <row r="17" spans="1:23" s="170" customFormat="1" ht="21.75" customHeight="1">
      <c r="A17" s="239"/>
      <c r="B17" s="239" t="s">
        <v>250</v>
      </c>
      <c r="C17" s="239"/>
      <c r="D17" s="242" t="s">
        <v>251</v>
      </c>
      <c r="E17" s="241">
        <f>E18+E19</f>
        <v>2457100</v>
      </c>
      <c r="F17" s="241">
        <f>F18+F19</f>
        <v>2457100</v>
      </c>
      <c r="G17" s="241">
        <f>G18+G19</f>
        <v>1546800</v>
      </c>
      <c r="H17" s="241">
        <f>H18+H19</f>
        <v>227400</v>
      </c>
      <c r="I17" s="241"/>
      <c r="J17" s="241">
        <f>J18+J19</f>
        <v>51400</v>
      </c>
      <c r="K17" s="241">
        <f>K18+K19</f>
        <v>0</v>
      </c>
      <c r="L17" s="241">
        <f>L18+L19</f>
        <v>51400</v>
      </c>
      <c r="M17" s="241">
        <f>M18+M19</f>
        <v>0</v>
      </c>
      <c r="N17" s="241"/>
      <c r="O17" s="241"/>
      <c r="P17" s="241"/>
      <c r="Q17" s="241"/>
      <c r="R17" s="241">
        <f>R18+R19</f>
        <v>2508500</v>
      </c>
      <c r="S17" s="165">
        <f t="shared" si="0"/>
        <v>2508500</v>
      </c>
      <c r="T17" s="166">
        <f t="shared" si="4"/>
        <v>0</v>
      </c>
      <c r="U17" s="167">
        <f t="shared" si="1"/>
        <v>0</v>
      </c>
      <c r="V17" s="167"/>
      <c r="W17" s="167">
        <f t="shared" si="2"/>
        <v>0</v>
      </c>
    </row>
    <row r="18" spans="1:23" s="170" customFormat="1" ht="80.25" customHeight="1">
      <c r="A18" s="243" t="s">
        <v>590</v>
      </c>
      <c r="B18" s="243" t="s">
        <v>591</v>
      </c>
      <c r="C18" s="243" t="s">
        <v>392</v>
      </c>
      <c r="D18" s="244" t="s">
        <v>550</v>
      </c>
      <c r="E18" s="245">
        <f aca="true" t="shared" si="6" ref="E18:E27">F18+I18</f>
        <v>2278100</v>
      </c>
      <c r="F18" s="245">
        <v>2278100</v>
      </c>
      <c r="G18" s="245">
        <v>1546800</v>
      </c>
      <c r="H18" s="245">
        <v>227400</v>
      </c>
      <c r="I18" s="245"/>
      <c r="J18" s="245">
        <v>51400</v>
      </c>
      <c r="K18" s="245"/>
      <c r="L18" s="245">
        <v>51400</v>
      </c>
      <c r="M18" s="245"/>
      <c r="N18" s="245"/>
      <c r="O18" s="245"/>
      <c r="P18" s="245"/>
      <c r="Q18" s="245"/>
      <c r="R18" s="245">
        <f aca="true" t="shared" si="7" ref="R18:R24">+J18+E18</f>
        <v>2329500</v>
      </c>
      <c r="S18" s="165">
        <f t="shared" si="0"/>
        <v>2329500</v>
      </c>
      <c r="T18" s="166">
        <f>S18-R18</f>
        <v>0</v>
      </c>
      <c r="U18" s="167">
        <f t="shared" si="1"/>
        <v>0</v>
      </c>
      <c r="V18" s="167"/>
      <c r="W18" s="167">
        <f t="shared" si="2"/>
        <v>0</v>
      </c>
    </row>
    <row r="19" spans="1:23" s="171" customFormat="1" ht="32.25" customHeight="1">
      <c r="A19" s="243" t="s">
        <v>42</v>
      </c>
      <c r="B19" s="243" t="s">
        <v>395</v>
      </c>
      <c r="C19" s="243" t="s">
        <v>398</v>
      </c>
      <c r="D19" s="62" t="s">
        <v>613</v>
      </c>
      <c r="E19" s="245">
        <f t="shared" si="6"/>
        <v>179000</v>
      </c>
      <c r="F19" s="245">
        <v>179000</v>
      </c>
      <c r="G19" s="245"/>
      <c r="H19" s="245"/>
      <c r="I19" s="245"/>
      <c r="J19" s="245">
        <f aca="true" t="shared" si="8" ref="J19:J27">+K19+O19</f>
        <v>0</v>
      </c>
      <c r="K19" s="245"/>
      <c r="L19" s="245"/>
      <c r="M19" s="245"/>
      <c r="N19" s="245"/>
      <c r="O19" s="245"/>
      <c r="P19" s="245"/>
      <c r="Q19" s="245"/>
      <c r="R19" s="245">
        <f t="shared" si="7"/>
        <v>179000</v>
      </c>
      <c r="S19" s="165">
        <f t="shared" si="0"/>
        <v>179000</v>
      </c>
      <c r="T19" s="166">
        <f>S19-R19</f>
        <v>0</v>
      </c>
      <c r="U19" s="167">
        <f t="shared" si="1"/>
        <v>0</v>
      </c>
      <c r="V19" s="167"/>
      <c r="W19" s="167">
        <f t="shared" si="2"/>
        <v>0</v>
      </c>
    </row>
    <row r="20" spans="1:23" s="174" customFormat="1" ht="33.75" customHeight="1" hidden="1">
      <c r="A20" s="246"/>
      <c r="B20" s="247" t="s">
        <v>252</v>
      </c>
      <c r="C20" s="246"/>
      <c r="D20" s="248" t="s">
        <v>253</v>
      </c>
      <c r="E20" s="241">
        <f>E21</f>
        <v>0</v>
      </c>
      <c r="F20" s="241">
        <f>F21</f>
        <v>0</v>
      </c>
      <c r="G20" s="249"/>
      <c r="H20" s="249"/>
      <c r="I20" s="249"/>
      <c r="J20" s="249"/>
      <c r="K20" s="249"/>
      <c r="L20" s="249"/>
      <c r="M20" s="249"/>
      <c r="N20" s="249"/>
      <c r="O20" s="249"/>
      <c r="P20" s="249"/>
      <c r="Q20" s="249"/>
      <c r="R20" s="381">
        <f t="shared" si="7"/>
        <v>0</v>
      </c>
      <c r="S20" s="165">
        <f t="shared" si="0"/>
        <v>0</v>
      </c>
      <c r="T20" s="172">
        <f t="shared" si="4"/>
        <v>0</v>
      </c>
      <c r="U20" s="173">
        <f t="shared" si="1"/>
        <v>0</v>
      </c>
      <c r="V20" s="173"/>
      <c r="W20" s="173">
        <f t="shared" si="2"/>
        <v>0</v>
      </c>
    </row>
    <row r="21" spans="1:23" s="175" customFormat="1" ht="31.5" customHeight="1" hidden="1">
      <c r="A21" s="243" t="s">
        <v>593</v>
      </c>
      <c r="B21" s="243">
        <v>3242</v>
      </c>
      <c r="C21" s="243">
        <v>1090</v>
      </c>
      <c r="D21" s="244" t="s">
        <v>592</v>
      </c>
      <c r="E21" s="245">
        <f t="shared" si="6"/>
        <v>0</v>
      </c>
      <c r="F21" s="245"/>
      <c r="G21" s="245"/>
      <c r="H21" s="245"/>
      <c r="I21" s="245"/>
      <c r="J21" s="245">
        <f t="shared" si="8"/>
        <v>0</v>
      </c>
      <c r="K21" s="245"/>
      <c r="L21" s="245"/>
      <c r="M21" s="245"/>
      <c r="N21" s="245"/>
      <c r="O21" s="245"/>
      <c r="P21" s="245"/>
      <c r="Q21" s="245"/>
      <c r="R21" s="381">
        <f t="shared" si="7"/>
        <v>0</v>
      </c>
      <c r="S21" s="165">
        <f t="shared" si="0"/>
        <v>0</v>
      </c>
      <c r="T21" s="172">
        <f t="shared" si="4"/>
        <v>0</v>
      </c>
      <c r="U21" s="173">
        <f t="shared" si="1"/>
        <v>0</v>
      </c>
      <c r="V21" s="173"/>
      <c r="W21" s="173">
        <f t="shared" si="2"/>
        <v>0</v>
      </c>
    </row>
    <row r="22" spans="1:23" s="177" customFormat="1" ht="31.5" customHeight="1" hidden="1">
      <c r="A22" s="250" t="s">
        <v>404</v>
      </c>
      <c r="B22" s="250" t="s">
        <v>405</v>
      </c>
      <c r="C22" s="250" t="s">
        <v>406</v>
      </c>
      <c r="D22" s="251" t="s">
        <v>36</v>
      </c>
      <c r="E22" s="252">
        <f t="shared" si="6"/>
        <v>0</v>
      </c>
      <c r="F22" s="253"/>
      <c r="G22" s="253"/>
      <c r="H22" s="253"/>
      <c r="I22" s="253"/>
      <c r="J22" s="253">
        <f t="shared" si="8"/>
        <v>0</v>
      </c>
      <c r="K22" s="253"/>
      <c r="L22" s="253"/>
      <c r="M22" s="253"/>
      <c r="N22" s="253"/>
      <c r="O22" s="253"/>
      <c r="P22" s="253"/>
      <c r="Q22" s="253"/>
      <c r="R22" s="381">
        <f t="shared" si="7"/>
        <v>0</v>
      </c>
      <c r="S22" s="165">
        <f t="shared" si="0"/>
        <v>0</v>
      </c>
      <c r="T22" s="176"/>
      <c r="U22" s="173">
        <f t="shared" si="1"/>
        <v>0</v>
      </c>
      <c r="V22" s="173"/>
      <c r="W22" s="173">
        <f t="shared" si="2"/>
        <v>0</v>
      </c>
    </row>
    <row r="23" spans="1:23" s="177" customFormat="1" ht="47.25" customHeight="1" hidden="1">
      <c r="A23" s="250" t="s">
        <v>595</v>
      </c>
      <c r="B23" s="250" t="s">
        <v>594</v>
      </c>
      <c r="C23" s="250" t="s">
        <v>634</v>
      </c>
      <c r="D23" s="251" t="s">
        <v>596</v>
      </c>
      <c r="E23" s="252">
        <f t="shared" si="6"/>
        <v>0</v>
      </c>
      <c r="F23" s="253"/>
      <c r="G23" s="253"/>
      <c r="H23" s="253"/>
      <c r="I23" s="253"/>
      <c r="J23" s="253">
        <f t="shared" si="8"/>
        <v>0</v>
      </c>
      <c r="K23" s="253"/>
      <c r="L23" s="253"/>
      <c r="M23" s="253"/>
      <c r="N23" s="253"/>
      <c r="O23" s="253"/>
      <c r="P23" s="253"/>
      <c r="Q23" s="253"/>
      <c r="R23" s="382">
        <f t="shared" si="7"/>
        <v>0</v>
      </c>
      <c r="S23" s="165">
        <f t="shared" si="0"/>
        <v>0</v>
      </c>
      <c r="T23" s="176">
        <f aca="true" t="shared" si="9" ref="T23:T29">S23-R23</f>
        <v>0</v>
      </c>
      <c r="U23" s="173">
        <f t="shared" si="1"/>
        <v>0</v>
      </c>
      <c r="V23" s="173"/>
      <c r="W23" s="173">
        <f t="shared" si="2"/>
        <v>0</v>
      </c>
    </row>
    <row r="24" spans="1:23" s="170" customFormat="1" ht="31.5" customHeight="1" hidden="1">
      <c r="A24" s="254" t="s">
        <v>384</v>
      </c>
      <c r="B24" s="254" t="s">
        <v>666</v>
      </c>
      <c r="C24" s="254" t="s">
        <v>634</v>
      </c>
      <c r="D24" s="255" t="s">
        <v>477</v>
      </c>
      <c r="E24" s="252">
        <f t="shared" si="6"/>
        <v>0</v>
      </c>
      <c r="F24" s="256"/>
      <c r="G24" s="256"/>
      <c r="H24" s="256"/>
      <c r="I24" s="256"/>
      <c r="J24" s="253">
        <f t="shared" si="8"/>
        <v>0</v>
      </c>
      <c r="K24" s="256"/>
      <c r="L24" s="256"/>
      <c r="M24" s="256"/>
      <c r="N24" s="256"/>
      <c r="O24" s="256"/>
      <c r="P24" s="256"/>
      <c r="Q24" s="256"/>
      <c r="R24" s="383">
        <f t="shared" si="7"/>
        <v>0</v>
      </c>
      <c r="S24" s="165">
        <f t="shared" si="0"/>
        <v>0</v>
      </c>
      <c r="T24" s="166">
        <f t="shared" si="9"/>
        <v>0</v>
      </c>
      <c r="U24" s="167">
        <f t="shared" si="1"/>
        <v>0</v>
      </c>
      <c r="V24" s="167"/>
      <c r="W24" s="167">
        <f t="shared" si="2"/>
        <v>0</v>
      </c>
    </row>
    <row r="25" spans="1:23" s="174" customFormat="1" ht="78.75" customHeight="1" hidden="1">
      <c r="A25" s="254" t="s">
        <v>597</v>
      </c>
      <c r="B25" s="254" t="s">
        <v>598</v>
      </c>
      <c r="C25" s="254" t="s">
        <v>394</v>
      </c>
      <c r="D25" s="255" t="s">
        <v>718</v>
      </c>
      <c r="E25" s="256">
        <f t="shared" si="6"/>
        <v>0</v>
      </c>
      <c r="F25" s="256"/>
      <c r="G25" s="256"/>
      <c r="H25" s="256"/>
      <c r="I25" s="256"/>
      <c r="J25" s="256">
        <f t="shared" si="8"/>
        <v>0</v>
      </c>
      <c r="K25" s="256"/>
      <c r="L25" s="256"/>
      <c r="M25" s="256"/>
      <c r="N25" s="256"/>
      <c r="O25" s="256"/>
      <c r="P25" s="256"/>
      <c r="Q25" s="256"/>
      <c r="R25" s="382">
        <f>+J25+F25</f>
        <v>0</v>
      </c>
      <c r="S25" s="165">
        <f t="shared" si="0"/>
        <v>0</v>
      </c>
      <c r="T25" s="172">
        <f t="shared" si="9"/>
        <v>0</v>
      </c>
      <c r="U25" s="173">
        <f t="shared" si="1"/>
        <v>0</v>
      </c>
      <c r="V25" s="173"/>
      <c r="W25" s="173">
        <f t="shared" si="2"/>
        <v>0</v>
      </c>
    </row>
    <row r="26" spans="1:23" s="179" customFormat="1" ht="16.5" hidden="1">
      <c r="A26" s="243" t="s">
        <v>614</v>
      </c>
      <c r="B26" s="243" t="s">
        <v>615</v>
      </c>
      <c r="C26" s="243" t="s">
        <v>395</v>
      </c>
      <c r="D26" s="244" t="s">
        <v>616</v>
      </c>
      <c r="E26" s="245">
        <f t="shared" si="6"/>
        <v>0</v>
      </c>
      <c r="F26" s="245"/>
      <c r="G26" s="245"/>
      <c r="H26" s="245"/>
      <c r="I26" s="245"/>
      <c r="J26" s="245">
        <f t="shared" si="8"/>
        <v>0</v>
      </c>
      <c r="K26" s="245"/>
      <c r="L26" s="245"/>
      <c r="M26" s="245"/>
      <c r="N26" s="245"/>
      <c r="O26" s="245"/>
      <c r="P26" s="245"/>
      <c r="Q26" s="245"/>
      <c r="R26" s="164">
        <f>R27</f>
        <v>403380</v>
      </c>
      <c r="S26" s="165">
        <f t="shared" si="0"/>
        <v>0</v>
      </c>
      <c r="T26" s="166">
        <f t="shared" si="9"/>
        <v>-403380</v>
      </c>
      <c r="U26" s="167">
        <f t="shared" si="1"/>
        <v>0</v>
      </c>
      <c r="V26" s="167"/>
      <c r="W26" s="167">
        <f t="shared" si="2"/>
        <v>0</v>
      </c>
    </row>
    <row r="27" spans="1:23" s="179" customFormat="1" ht="62.25" hidden="1">
      <c r="A27" s="250" t="s">
        <v>599</v>
      </c>
      <c r="B27" s="250" t="s">
        <v>600</v>
      </c>
      <c r="C27" s="250" t="s">
        <v>395</v>
      </c>
      <c r="D27" s="257" t="s">
        <v>41</v>
      </c>
      <c r="E27" s="256">
        <f t="shared" si="6"/>
        <v>0</v>
      </c>
      <c r="F27" s="256"/>
      <c r="G27" s="258"/>
      <c r="H27" s="258"/>
      <c r="I27" s="258"/>
      <c r="J27" s="256">
        <f t="shared" si="8"/>
        <v>0</v>
      </c>
      <c r="K27" s="258"/>
      <c r="L27" s="258"/>
      <c r="M27" s="258"/>
      <c r="N27" s="258"/>
      <c r="O27" s="258"/>
      <c r="P27" s="258"/>
      <c r="Q27" s="258"/>
      <c r="R27" s="164">
        <f>R29+R30+R31+R34+R32+R28+R33+R35+R36</f>
        <v>403380</v>
      </c>
      <c r="S27" s="165">
        <f t="shared" si="0"/>
        <v>0</v>
      </c>
      <c r="T27" s="166">
        <f t="shared" si="9"/>
        <v>-403380</v>
      </c>
      <c r="U27" s="167">
        <f t="shared" si="1"/>
        <v>0</v>
      </c>
      <c r="V27" s="167"/>
      <c r="W27" s="167">
        <f t="shared" si="2"/>
        <v>0</v>
      </c>
    </row>
    <row r="28" spans="1:23" s="170" customFormat="1" ht="35.25" customHeight="1">
      <c r="A28" s="239" t="s">
        <v>618</v>
      </c>
      <c r="B28" s="239"/>
      <c r="C28" s="239"/>
      <c r="D28" s="242" t="s">
        <v>116</v>
      </c>
      <c r="E28" s="241">
        <f aca="true" t="shared" si="10" ref="E28:K28">E29</f>
        <v>100845</v>
      </c>
      <c r="F28" s="241">
        <f t="shared" si="10"/>
        <v>100845</v>
      </c>
      <c r="G28" s="241">
        <f t="shared" si="10"/>
        <v>0</v>
      </c>
      <c r="H28" s="241">
        <f t="shared" si="10"/>
        <v>0</v>
      </c>
      <c r="I28" s="241">
        <f t="shared" si="10"/>
        <v>0</v>
      </c>
      <c r="J28" s="241">
        <f t="shared" si="10"/>
        <v>0</v>
      </c>
      <c r="K28" s="241">
        <f t="shared" si="10"/>
        <v>0</v>
      </c>
      <c r="L28" s="241"/>
      <c r="M28" s="241">
        <f>M29</f>
        <v>0</v>
      </c>
      <c r="N28" s="241">
        <f>N29</f>
        <v>0</v>
      </c>
      <c r="O28" s="241">
        <f>O29</f>
        <v>0</v>
      </c>
      <c r="P28" s="241">
        <f>P29</f>
        <v>0</v>
      </c>
      <c r="Q28" s="241">
        <f>Q29</f>
        <v>0</v>
      </c>
      <c r="R28" s="164">
        <f>+J28+E28</f>
        <v>100845</v>
      </c>
      <c r="S28" s="165">
        <f t="shared" si="0"/>
        <v>100845</v>
      </c>
      <c r="T28" s="166">
        <f t="shared" si="9"/>
        <v>0</v>
      </c>
      <c r="U28" s="167">
        <f t="shared" si="1"/>
        <v>0</v>
      </c>
      <c r="V28" s="167"/>
      <c r="W28" s="167">
        <f t="shared" si="2"/>
        <v>0</v>
      </c>
    </row>
    <row r="29" spans="1:23" s="170" customFormat="1" ht="35.25" customHeight="1">
      <c r="A29" s="239" t="s">
        <v>619</v>
      </c>
      <c r="B29" s="239" t="s">
        <v>254</v>
      </c>
      <c r="C29" s="239"/>
      <c r="D29" s="242" t="s">
        <v>116</v>
      </c>
      <c r="E29" s="241">
        <f>E32+E33+E34+E37+E35+E30+E36+E39+E40</f>
        <v>100845</v>
      </c>
      <c r="F29" s="241">
        <f>F32+F33+F34+F37+F35+F30+F36+F39+F40</f>
        <v>100845</v>
      </c>
      <c r="G29" s="241">
        <f>G32+G33+G34+G37+G35+G30+G36</f>
        <v>0</v>
      </c>
      <c r="H29" s="241">
        <f>H32+H33+H34+H37+H35+H30+H36</f>
        <v>0</v>
      </c>
      <c r="I29" s="241">
        <f>I32+I33+I34+I37+I35+I30+I36</f>
        <v>0</v>
      </c>
      <c r="J29" s="241">
        <f>J38</f>
        <v>0</v>
      </c>
      <c r="K29" s="241">
        <f>K38</f>
        <v>0</v>
      </c>
      <c r="L29" s="241"/>
      <c r="M29" s="241">
        <f>M32+M33+M34+M37+M35+M30+M36</f>
        <v>0</v>
      </c>
      <c r="N29" s="241">
        <f>N32+N33+N34+N37+N35+N30+N36</f>
        <v>0</v>
      </c>
      <c r="O29" s="241">
        <f>O38</f>
        <v>0</v>
      </c>
      <c r="P29" s="241">
        <f>P32+P33+P34+P37+P35+P30+P36</f>
        <v>0</v>
      </c>
      <c r="Q29" s="241">
        <f>Q32+Q33+Q34+Q37+Q35+Q30+Q36</f>
        <v>0</v>
      </c>
      <c r="R29" s="164">
        <f>+J29+E29</f>
        <v>100845</v>
      </c>
      <c r="S29" s="165">
        <f t="shared" si="0"/>
        <v>100845</v>
      </c>
      <c r="T29" s="166">
        <f t="shared" si="9"/>
        <v>0</v>
      </c>
      <c r="U29" s="167">
        <f t="shared" si="1"/>
        <v>0</v>
      </c>
      <c r="V29" s="167"/>
      <c r="W29" s="167">
        <f t="shared" si="2"/>
        <v>0</v>
      </c>
    </row>
    <row r="30" spans="1:23" s="170" customFormat="1" ht="2.25" customHeight="1" hidden="1">
      <c r="A30" s="243" t="s">
        <v>325</v>
      </c>
      <c r="B30" s="243" t="s">
        <v>326</v>
      </c>
      <c r="C30" s="243" t="s">
        <v>113</v>
      </c>
      <c r="D30" s="244" t="s">
        <v>114</v>
      </c>
      <c r="E30" s="245">
        <f>F30+I30</f>
        <v>0</v>
      </c>
      <c r="F30" s="245"/>
      <c r="G30" s="245"/>
      <c r="H30" s="245"/>
      <c r="I30" s="245"/>
      <c r="J30" s="245">
        <f>+K30+O30</f>
        <v>0</v>
      </c>
      <c r="K30" s="245"/>
      <c r="L30" s="245"/>
      <c r="M30" s="245"/>
      <c r="N30" s="245"/>
      <c r="O30" s="245"/>
      <c r="P30" s="245"/>
      <c r="Q30" s="245"/>
      <c r="R30" s="383">
        <f>+J30+E30</f>
        <v>0</v>
      </c>
      <c r="S30" s="165"/>
      <c r="T30" s="166"/>
      <c r="U30" s="167"/>
      <c r="V30" s="167"/>
      <c r="W30" s="167"/>
    </row>
    <row r="31" spans="1:23" s="174" customFormat="1" ht="22.5" customHeight="1">
      <c r="A31" s="239"/>
      <c r="B31" s="239" t="s">
        <v>250</v>
      </c>
      <c r="C31" s="239"/>
      <c r="D31" s="240" t="s">
        <v>251</v>
      </c>
      <c r="E31" s="241">
        <f>E32+E33</f>
        <v>100845</v>
      </c>
      <c r="F31" s="241">
        <f>F32+F33</f>
        <v>100845</v>
      </c>
      <c r="G31" s="241">
        <f>G32+G33</f>
        <v>0</v>
      </c>
      <c r="H31" s="241">
        <f>H32+H33</f>
        <v>0</v>
      </c>
      <c r="I31" s="241"/>
      <c r="J31" s="241">
        <f>J32+J33</f>
        <v>0</v>
      </c>
      <c r="K31" s="241">
        <f>K32+K33</f>
        <v>0</v>
      </c>
      <c r="L31" s="241">
        <f>L32+L33</f>
        <v>0</v>
      </c>
      <c r="M31" s="241">
        <f>M32+M33</f>
        <v>0</v>
      </c>
      <c r="N31" s="241"/>
      <c r="O31" s="241"/>
      <c r="P31" s="241"/>
      <c r="Q31" s="241"/>
      <c r="R31" s="164">
        <f>+J31+E31</f>
        <v>100845</v>
      </c>
      <c r="S31" s="165">
        <f>+E31+J31</f>
        <v>100845</v>
      </c>
      <c r="T31" s="172">
        <f>S31-R31</f>
        <v>0</v>
      </c>
      <c r="U31" s="173">
        <f>Q31-P31</f>
        <v>0</v>
      </c>
      <c r="V31" s="173"/>
      <c r="W31" s="173">
        <f>P31-O31</f>
        <v>0</v>
      </c>
    </row>
    <row r="32" spans="1:23" s="174" customFormat="1" ht="33" customHeight="1">
      <c r="A32" s="243" t="s">
        <v>620</v>
      </c>
      <c r="B32" s="243" t="s">
        <v>395</v>
      </c>
      <c r="C32" s="243" t="s">
        <v>398</v>
      </c>
      <c r="D32" s="62" t="s">
        <v>613</v>
      </c>
      <c r="E32" s="245">
        <f>F32+I32</f>
        <v>100845</v>
      </c>
      <c r="F32" s="245">
        <v>100845</v>
      </c>
      <c r="G32" s="245"/>
      <c r="H32" s="245"/>
      <c r="I32" s="245"/>
      <c r="J32" s="245">
        <f>+K32+O32</f>
        <v>0</v>
      </c>
      <c r="K32" s="245"/>
      <c r="L32" s="245"/>
      <c r="M32" s="245"/>
      <c r="N32" s="245"/>
      <c r="O32" s="245"/>
      <c r="P32" s="245"/>
      <c r="Q32" s="245"/>
      <c r="R32" s="169">
        <f>J32+E32</f>
        <v>100845</v>
      </c>
      <c r="S32" s="165"/>
      <c r="T32" s="172"/>
      <c r="U32" s="173"/>
      <c r="V32" s="173"/>
      <c r="W32" s="173"/>
    </row>
    <row r="33" spans="1:23" s="174" customFormat="1" ht="64.5" customHeight="1" hidden="1">
      <c r="A33" s="243" t="s">
        <v>450</v>
      </c>
      <c r="B33" s="243" t="s">
        <v>574</v>
      </c>
      <c r="C33" s="243" t="s">
        <v>506</v>
      </c>
      <c r="D33" s="58" t="s">
        <v>124</v>
      </c>
      <c r="E33" s="245">
        <f>F33+I33</f>
        <v>0</v>
      </c>
      <c r="F33" s="245"/>
      <c r="G33" s="245"/>
      <c r="H33" s="245"/>
      <c r="I33" s="245"/>
      <c r="J33" s="245"/>
      <c r="K33" s="245"/>
      <c r="L33" s="245"/>
      <c r="M33" s="245"/>
      <c r="N33" s="245"/>
      <c r="O33" s="245"/>
      <c r="P33" s="245"/>
      <c r="Q33" s="245"/>
      <c r="R33" s="383">
        <f>J33+E33</f>
        <v>0</v>
      </c>
      <c r="S33" s="165"/>
      <c r="T33" s="172"/>
      <c r="U33" s="173"/>
      <c r="V33" s="173"/>
      <c r="W33" s="173"/>
    </row>
    <row r="34" spans="1:32" s="180" customFormat="1" ht="57" customHeight="1" hidden="1">
      <c r="A34" s="250" t="s">
        <v>117</v>
      </c>
      <c r="B34" s="250" t="s">
        <v>12</v>
      </c>
      <c r="C34" s="250" t="s">
        <v>395</v>
      </c>
      <c r="D34" s="58" t="s">
        <v>13</v>
      </c>
      <c r="E34" s="258">
        <f>F34+I34</f>
        <v>0</v>
      </c>
      <c r="F34" s="258"/>
      <c r="G34" s="258"/>
      <c r="H34" s="258"/>
      <c r="I34" s="258"/>
      <c r="J34" s="258">
        <f>+K34+O34</f>
        <v>0</v>
      </c>
      <c r="K34" s="258"/>
      <c r="L34" s="258"/>
      <c r="M34" s="258"/>
      <c r="N34" s="258"/>
      <c r="O34" s="258"/>
      <c r="P34" s="258"/>
      <c r="Q34" s="258"/>
      <c r="R34" s="383">
        <f>+J34+E34</f>
        <v>0</v>
      </c>
      <c r="S34" s="165"/>
      <c r="T34" s="172"/>
      <c r="U34" s="173"/>
      <c r="V34" s="173"/>
      <c r="W34" s="173"/>
      <c r="X34" s="174"/>
      <c r="Y34" s="174"/>
      <c r="Z34" s="174"/>
      <c r="AA34" s="174"/>
      <c r="AB34" s="174"/>
      <c r="AC34" s="174"/>
      <c r="AD34" s="174"/>
      <c r="AE34" s="174"/>
      <c r="AF34" s="174"/>
    </row>
    <row r="35" spans="1:32" s="180" customFormat="1" ht="66.75" customHeight="1" hidden="1">
      <c r="A35" s="250" t="s">
        <v>706</v>
      </c>
      <c r="B35" s="250" t="s">
        <v>705</v>
      </c>
      <c r="C35" s="250" t="s">
        <v>634</v>
      </c>
      <c r="D35" s="58" t="s">
        <v>332</v>
      </c>
      <c r="E35" s="258"/>
      <c r="F35" s="258"/>
      <c r="G35" s="258"/>
      <c r="H35" s="258"/>
      <c r="I35" s="258"/>
      <c r="J35" s="258">
        <f>K35+O35</f>
        <v>0</v>
      </c>
      <c r="K35" s="258"/>
      <c r="L35" s="258"/>
      <c r="M35" s="258"/>
      <c r="N35" s="258"/>
      <c r="O35" s="258"/>
      <c r="P35" s="258"/>
      <c r="Q35" s="258"/>
      <c r="R35" s="383">
        <f>+J35+E35</f>
        <v>0</v>
      </c>
      <c r="S35" s="165"/>
      <c r="T35" s="172"/>
      <c r="U35" s="173"/>
      <c r="V35" s="173"/>
      <c r="W35" s="173"/>
      <c r="X35" s="174"/>
      <c r="Y35" s="174"/>
      <c r="Z35" s="174"/>
      <c r="AA35" s="174"/>
      <c r="AB35" s="174"/>
      <c r="AC35" s="174"/>
      <c r="AD35" s="174"/>
      <c r="AE35" s="174"/>
      <c r="AF35" s="174"/>
    </row>
    <row r="36" spans="1:32" s="180" customFormat="1" ht="35.25" customHeight="1" hidden="1">
      <c r="A36" s="250" t="s">
        <v>514</v>
      </c>
      <c r="B36" s="250" t="s">
        <v>674</v>
      </c>
      <c r="C36" s="250" t="s">
        <v>398</v>
      </c>
      <c r="D36" s="58" t="s">
        <v>604</v>
      </c>
      <c r="E36" s="258">
        <f>F36+I36</f>
        <v>0</v>
      </c>
      <c r="F36" s="258"/>
      <c r="G36" s="258"/>
      <c r="H36" s="258"/>
      <c r="I36" s="258"/>
      <c r="J36" s="258"/>
      <c r="K36" s="258"/>
      <c r="L36" s="258"/>
      <c r="M36" s="258"/>
      <c r="N36" s="258"/>
      <c r="O36" s="258"/>
      <c r="P36" s="258"/>
      <c r="Q36" s="258"/>
      <c r="R36" s="383">
        <f>+J36+E36</f>
        <v>0</v>
      </c>
      <c r="S36" s="165"/>
      <c r="T36" s="172"/>
      <c r="U36" s="173"/>
      <c r="V36" s="173"/>
      <c r="W36" s="173"/>
      <c r="X36" s="174"/>
      <c r="Y36" s="174"/>
      <c r="Z36" s="174"/>
      <c r="AA36" s="174"/>
      <c r="AB36" s="174"/>
      <c r="AC36" s="174"/>
      <c r="AD36" s="174"/>
      <c r="AE36" s="174"/>
      <c r="AF36" s="174"/>
    </row>
    <row r="37" spans="1:23" s="168" customFormat="1" ht="51" customHeight="1" hidden="1">
      <c r="A37" s="250" t="s">
        <v>327</v>
      </c>
      <c r="B37" s="250" t="s">
        <v>328</v>
      </c>
      <c r="C37" s="250" t="s">
        <v>64</v>
      </c>
      <c r="D37" s="58" t="s">
        <v>329</v>
      </c>
      <c r="E37" s="258">
        <f>F37+I37</f>
        <v>0</v>
      </c>
      <c r="F37" s="258"/>
      <c r="G37" s="258"/>
      <c r="H37" s="258"/>
      <c r="I37" s="258"/>
      <c r="J37" s="258">
        <f>K37+O37</f>
        <v>0</v>
      </c>
      <c r="K37" s="258"/>
      <c r="L37" s="258"/>
      <c r="M37" s="258"/>
      <c r="N37" s="258"/>
      <c r="O37" s="258">
        <f>P37</f>
        <v>0</v>
      </c>
      <c r="P37" s="258"/>
      <c r="Q37" s="258"/>
      <c r="R37" s="164">
        <f>+R39+R40+R41+R42+R43+R45+R46+R47+R48+R49+R50+R44+R53+R52+R55+R51+R54</f>
        <v>0</v>
      </c>
      <c r="S37" s="165">
        <f aca="true" t="shared" si="11" ref="S37:S68">+E37+J37</f>
        <v>0</v>
      </c>
      <c r="T37" s="166">
        <f aca="true" t="shared" si="12" ref="T37:T48">S37-R37</f>
        <v>0</v>
      </c>
      <c r="U37" s="167">
        <f aca="true" t="shared" si="13" ref="U37:U68">Q37-P37</f>
        <v>0</v>
      </c>
      <c r="V37" s="167"/>
      <c r="W37" s="167">
        <f aca="true" t="shared" si="14" ref="W37:W68">P37-O37</f>
        <v>0</v>
      </c>
    </row>
    <row r="38" spans="1:23" s="168" customFormat="1" ht="19.5" customHeight="1" hidden="1">
      <c r="A38" s="260"/>
      <c r="B38" s="261" t="s">
        <v>255</v>
      </c>
      <c r="C38" s="260"/>
      <c r="D38" s="262" t="s">
        <v>256</v>
      </c>
      <c r="E38" s="263">
        <f>E39</f>
        <v>0</v>
      </c>
      <c r="F38" s="263">
        <f>F39</f>
        <v>0</v>
      </c>
      <c r="G38" s="263"/>
      <c r="H38" s="263"/>
      <c r="I38" s="263"/>
      <c r="J38" s="263">
        <f>J39</f>
        <v>0</v>
      </c>
      <c r="K38" s="263">
        <f>SUM(K39)</f>
        <v>0</v>
      </c>
      <c r="L38" s="263"/>
      <c r="M38" s="263"/>
      <c r="N38" s="263"/>
      <c r="O38" s="263">
        <f>O39</f>
        <v>0</v>
      </c>
      <c r="P38" s="263"/>
      <c r="Q38" s="263"/>
      <c r="R38" s="164">
        <f>SUM(R39:R55)</f>
        <v>0</v>
      </c>
      <c r="S38" s="165">
        <f t="shared" si="11"/>
        <v>0</v>
      </c>
      <c r="T38" s="166">
        <f t="shared" si="12"/>
        <v>0</v>
      </c>
      <c r="U38" s="167">
        <f t="shared" si="13"/>
        <v>0</v>
      </c>
      <c r="V38" s="167"/>
      <c r="W38" s="167">
        <f t="shared" si="14"/>
        <v>0</v>
      </c>
    </row>
    <row r="39" spans="1:23" s="170" customFormat="1" ht="97.5" customHeight="1" hidden="1">
      <c r="A39" s="250" t="s">
        <v>257</v>
      </c>
      <c r="B39" s="250" t="s">
        <v>258</v>
      </c>
      <c r="C39" s="250" t="s">
        <v>64</v>
      </c>
      <c r="D39" s="264" t="s">
        <v>259</v>
      </c>
      <c r="E39" s="258">
        <f>F39+I39</f>
        <v>0</v>
      </c>
      <c r="F39" s="258"/>
      <c r="G39" s="258"/>
      <c r="H39" s="258"/>
      <c r="I39" s="258"/>
      <c r="J39" s="258"/>
      <c r="K39" s="258"/>
      <c r="L39" s="258"/>
      <c r="M39" s="258"/>
      <c r="N39" s="258"/>
      <c r="O39" s="258"/>
      <c r="P39" s="258"/>
      <c r="Q39" s="258"/>
      <c r="R39" s="383">
        <f aca="true" t="shared" si="15" ref="R39:R55">+J39+E39</f>
        <v>0</v>
      </c>
      <c r="S39" s="165">
        <f t="shared" si="11"/>
        <v>0</v>
      </c>
      <c r="T39" s="166">
        <f t="shared" si="12"/>
        <v>0</v>
      </c>
      <c r="U39" s="167">
        <f t="shared" si="13"/>
        <v>0</v>
      </c>
      <c r="V39" s="167"/>
      <c r="W39" s="167">
        <f t="shared" si="14"/>
        <v>0</v>
      </c>
    </row>
    <row r="40" spans="1:23" s="181" customFormat="1" ht="66.75" customHeight="1" hidden="1">
      <c r="A40" s="265" t="s">
        <v>553</v>
      </c>
      <c r="B40" s="265" t="s">
        <v>540</v>
      </c>
      <c r="C40" s="265" t="s">
        <v>479</v>
      </c>
      <c r="D40" s="58" t="s">
        <v>554</v>
      </c>
      <c r="E40" s="258">
        <f>F40+I40</f>
        <v>0</v>
      </c>
      <c r="F40" s="258"/>
      <c r="G40" s="258"/>
      <c r="H40" s="258"/>
      <c r="I40" s="258"/>
      <c r="J40" s="258"/>
      <c r="K40" s="258"/>
      <c r="L40" s="258"/>
      <c r="M40" s="258"/>
      <c r="N40" s="258"/>
      <c r="O40" s="258"/>
      <c r="P40" s="258"/>
      <c r="Q40" s="258"/>
      <c r="R40" s="384">
        <f t="shared" si="15"/>
        <v>0</v>
      </c>
      <c r="S40" s="165">
        <f t="shared" si="11"/>
        <v>0</v>
      </c>
      <c r="T40" s="176">
        <f t="shared" si="12"/>
        <v>0</v>
      </c>
      <c r="U40" s="173">
        <f t="shared" si="13"/>
        <v>0</v>
      </c>
      <c r="V40" s="173"/>
      <c r="W40" s="173">
        <f t="shared" si="14"/>
        <v>0</v>
      </c>
    </row>
    <row r="41" spans="1:23" s="170" customFormat="1" ht="37.5" customHeight="1" hidden="1">
      <c r="A41" s="266" t="s">
        <v>621</v>
      </c>
      <c r="B41" s="266"/>
      <c r="C41" s="266"/>
      <c r="D41" s="267" t="s">
        <v>330</v>
      </c>
      <c r="E41" s="241">
        <f aca="true" t="shared" si="16" ref="E41:K41">+E43+E44+E45+E46+E47+E49+E50+E51+E52+E53+E54+E48+E57+E56+E59+E55+E58</f>
        <v>0</v>
      </c>
      <c r="F41" s="241">
        <f t="shared" si="16"/>
        <v>0</v>
      </c>
      <c r="G41" s="241">
        <f t="shared" si="16"/>
        <v>0</v>
      </c>
      <c r="H41" s="241">
        <f t="shared" si="16"/>
        <v>0</v>
      </c>
      <c r="I41" s="241">
        <f t="shared" si="16"/>
        <v>0</v>
      </c>
      <c r="J41" s="241">
        <f t="shared" si="16"/>
        <v>0</v>
      </c>
      <c r="K41" s="241">
        <f t="shared" si="16"/>
        <v>0</v>
      </c>
      <c r="L41" s="241"/>
      <c r="M41" s="241">
        <f>+M43+M44+M45+M46+M47+M49+M50+M51+M52+M53+M54+M48+M57+M56+M59+M55+M58</f>
        <v>0</v>
      </c>
      <c r="N41" s="241">
        <f>+N43+N44+N45+N46+N47+N49+N50+N51+N52+N53+N54+N48+N57+N56+N59+N55+N58</f>
        <v>0</v>
      </c>
      <c r="O41" s="241">
        <f>+O43+O44+O45+O46+O47+O49+O50+O51+O52+O53+O54+O48+O57+O56+O59+O55+O58</f>
        <v>0</v>
      </c>
      <c r="P41" s="241">
        <f>+P43+P44+P45+P46+P47+P49+P50+P51+P52+P53+P54+P48+P57+P56+P59+P55+P58</f>
        <v>0</v>
      </c>
      <c r="Q41" s="241">
        <f>+Q43+Q44+Q45+Q46+Q47+Q49+Q50+Q51+Q52+Q53+Q54+Q48+Q57+Q56+Q59+Q55+Q58</f>
        <v>0</v>
      </c>
      <c r="R41" s="383">
        <f t="shared" si="15"/>
        <v>0</v>
      </c>
      <c r="S41" s="165">
        <f t="shared" si="11"/>
        <v>0</v>
      </c>
      <c r="T41" s="166">
        <f t="shared" si="12"/>
        <v>0</v>
      </c>
      <c r="U41" s="167">
        <f t="shared" si="13"/>
        <v>0</v>
      </c>
      <c r="V41" s="167"/>
      <c r="W41" s="167">
        <f t="shared" si="14"/>
        <v>0</v>
      </c>
    </row>
    <row r="42" spans="1:23" s="170" customFormat="1" ht="18.75" customHeight="1" hidden="1">
      <c r="A42" s="266" t="s">
        <v>622</v>
      </c>
      <c r="B42" s="266"/>
      <c r="C42" s="266"/>
      <c r="D42" s="267" t="s">
        <v>330</v>
      </c>
      <c r="E42" s="241">
        <f aca="true" t="shared" si="17" ref="E42:K42">SUM(E43:E59)</f>
        <v>0</v>
      </c>
      <c r="F42" s="241">
        <f t="shared" si="17"/>
        <v>0</v>
      </c>
      <c r="G42" s="241">
        <f t="shared" si="17"/>
        <v>0</v>
      </c>
      <c r="H42" s="241">
        <f t="shared" si="17"/>
        <v>0</v>
      </c>
      <c r="I42" s="241">
        <f t="shared" si="17"/>
        <v>0</v>
      </c>
      <c r="J42" s="241">
        <f t="shared" si="17"/>
        <v>0</v>
      </c>
      <c r="K42" s="241">
        <f t="shared" si="17"/>
        <v>0</v>
      </c>
      <c r="L42" s="241"/>
      <c r="M42" s="241">
        <f>SUM(M43:M59)</f>
        <v>0</v>
      </c>
      <c r="N42" s="241">
        <f>SUM(N43:N59)</f>
        <v>0</v>
      </c>
      <c r="O42" s="241">
        <f>SUM(O43:O59)</f>
        <v>0</v>
      </c>
      <c r="P42" s="241">
        <f>SUM(P43:P59)</f>
        <v>0</v>
      </c>
      <c r="Q42" s="241">
        <f>SUM(Q43:Q59)</f>
        <v>0</v>
      </c>
      <c r="R42" s="383">
        <f t="shared" si="15"/>
        <v>0</v>
      </c>
      <c r="S42" s="165">
        <f t="shared" si="11"/>
        <v>0</v>
      </c>
      <c r="T42" s="166">
        <f t="shared" si="12"/>
        <v>0</v>
      </c>
      <c r="U42" s="167">
        <f t="shared" si="13"/>
        <v>0</v>
      </c>
      <c r="V42" s="167"/>
      <c r="W42" s="167">
        <f t="shared" si="14"/>
        <v>0</v>
      </c>
    </row>
    <row r="43" spans="1:23" s="170" customFormat="1" ht="18.75" customHeight="1" hidden="1">
      <c r="A43" s="268" t="s">
        <v>118</v>
      </c>
      <c r="B43" s="268" t="s">
        <v>486</v>
      </c>
      <c r="C43" s="268" t="s">
        <v>119</v>
      </c>
      <c r="D43" s="59" t="s">
        <v>31</v>
      </c>
      <c r="E43" s="258">
        <f aca="true" t="shared" si="18" ref="E43:E59">F43+I43</f>
        <v>0</v>
      </c>
      <c r="F43" s="245"/>
      <c r="G43" s="245"/>
      <c r="H43" s="245"/>
      <c r="I43" s="245"/>
      <c r="J43" s="245"/>
      <c r="K43" s="245"/>
      <c r="L43" s="245"/>
      <c r="M43" s="245"/>
      <c r="N43" s="245"/>
      <c r="O43" s="245"/>
      <c r="P43" s="245"/>
      <c r="Q43" s="245"/>
      <c r="R43" s="383">
        <f t="shared" si="15"/>
        <v>0</v>
      </c>
      <c r="S43" s="165">
        <f t="shared" si="11"/>
        <v>0</v>
      </c>
      <c r="T43" s="166">
        <f t="shared" si="12"/>
        <v>0</v>
      </c>
      <c r="U43" s="167">
        <f t="shared" si="13"/>
        <v>0</v>
      </c>
      <c r="V43" s="167"/>
      <c r="W43" s="167">
        <f t="shared" si="14"/>
        <v>0</v>
      </c>
    </row>
    <row r="44" spans="1:23" s="170" customFormat="1" ht="18.75" customHeight="1" hidden="1">
      <c r="A44" s="265" t="s">
        <v>623</v>
      </c>
      <c r="B44" s="265" t="s">
        <v>393</v>
      </c>
      <c r="C44" s="265" t="s">
        <v>335</v>
      </c>
      <c r="D44" s="244" t="s">
        <v>32</v>
      </c>
      <c r="E44" s="258">
        <f t="shared" si="18"/>
        <v>0</v>
      </c>
      <c r="F44" s="258"/>
      <c r="G44" s="258"/>
      <c r="H44" s="258"/>
      <c r="I44" s="258"/>
      <c r="J44" s="258">
        <f>+K44+O44</f>
        <v>0</v>
      </c>
      <c r="K44" s="258"/>
      <c r="L44" s="258"/>
      <c r="M44" s="258"/>
      <c r="N44" s="258"/>
      <c r="O44" s="258"/>
      <c r="P44" s="258"/>
      <c r="Q44" s="258"/>
      <c r="R44" s="383">
        <f t="shared" si="15"/>
        <v>0</v>
      </c>
      <c r="S44" s="165">
        <f t="shared" si="11"/>
        <v>0</v>
      </c>
      <c r="T44" s="166">
        <f t="shared" si="12"/>
        <v>0</v>
      </c>
      <c r="U44" s="167">
        <f t="shared" si="13"/>
        <v>0</v>
      </c>
      <c r="V44" s="167"/>
      <c r="W44" s="167">
        <f t="shared" si="14"/>
        <v>0</v>
      </c>
    </row>
    <row r="45" spans="1:23" s="170" customFormat="1" ht="18.75" customHeight="1" hidden="1">
      <c r="A45" s="268" t="s">
        <v>625</v>
      </c>
      <c r="B45" s="268" t="s">
        <v>20</v>
      </c>
      <c r="C45" s="268" t="s">
        <v>504</v>
      </c>
      <c r="D45" s="59" t="s">
        <v>33</v>
      </c>
      <c r="E45" s="245">
        <f t="shared" si="18"/>
        <v>0</v>
      </c>
      <c r="F45" s="245"/>
      <c r="G45" s="245"/>
      <c r="H45" s="245"/>
      <c r="I45" s="245"/>
      <c r="J45" s="269">
        <f>+K45+O45</f>
        <v>0</v>
      </c>
      <c r="K45" s="245"/>
      <c r="L45" s="245"/>
      <c r="M45" s="245"/>
      <c r="N45" s="245"/>
      <c r="O45" s="245"/>
      <c r="P45" s="245"/>
      <c r="Q45" s="245"/>
      <c r="R45" s="383">
        <f t="shared" si="15"/>
        <v>0</v>
      </c>
      <c r="S45" s="165">
        <f t="shared" si="11"/>
        <v>0</v>
      </c>
      <c r="T45" s="166">
        <f t="shared" si="12"/>
        <v>0</v>
      </c>
      <c r="U45" s="167">
        <f t="shared" si="13"/>
        <v>0</v>
      </c>
      <c r="V45" s="167"/>
      <c r="W45" s="167">
        <f t="shared" si="14"/>
        <v>0</v>
      </c>
    </row>
    <row r="46" spans="1:23" s="170" customFormat="1" ht="18.75" customHeight="1" hidden="1">
      <c r="A46" s="268"/>
      <c r="B46" s="268"/>
      <c r="C46" s="268"/>
      <c r="D46" s="244"/>
      <c r="E46" s="245">
        <f t="shared" si="18"/>
        <v>0</v>
      </c>
      <c r="F46" s="245"/>
      <c r="G46" s="245"/>
      <c r="H46" s="245"/>
      <c r="I46" s="245"/>
      <c r="J46" s="245">
        <f>+K46+O46</f>
        <v>0</v>
      </c>
      <c r="K46" s="245"/>
      <c r="L46" s="245"/>
      <c r="M46" s="245"/>
      <c r="N46" s="245"/>
      <c r="O46" s="245"/>
      <c r="P46" s="245"/>
      <c r="Q46" s="245"/>
      <c r="R46" s="383">
        <f t="shared" si="15"/>
        <v>0</v>
      </c>
      <c r="S46" s="165">
        <f t="shared" si="11"/>
        <v>0</v>
      </c>
      <c r="T46" s="166">
        <f t="shared" si="12"/>
        <v>0</v>
      </c>
      <c r="U46" s="167">
        <f t="shared" si="13"/>
        <v>0</v>
      </c>
      <c r="V46" s="167"/>
      <c r="W46" s="167">
        <f t="shared" si="14"/>
        <v>0</v>
      </c>
    </row>
    <row r="47" spans="1:23" s="181" customFormat="1" ht="31.5" customHeight="1" hidden="1">
      <c r="A47" s="268"/>
      <c r="B47" s="268"/>
      <c r="C47" s="268"/>
      <c r="D47" s="36"/>
      <c r="E47" s="245">
        <f t="shared" si="18"/>
        <v>0</v>
      </c>
      <c r="F47" s="245"/>
      <c r="G47" s="245"/>
      <c r="H47" s="245"/>
      <c r="I47" s="245"/>
      <c r="J47" s="245">
        <f>+K47+O47</f>
        <v>0</v>
      </c>
      <c r="K47" s="245"/>
      <c r="L47" s="245"/>
      <c r="M47" s="245"/>
      <c r="N47" s="245"/>
      <c r="O47" s="245"/>
      <c r="P47" s="245"/>
      <c r="Q47" s="245"/>
      <c r="R47" s="381">
        <f t="shared" si="15"/>
        <v>0</v>
      </c>
      <c r="S47" s="165">
        <f t="shared" si="11"/>
        <v>0</v>
      </c>
      <c r="T47" s="176">
        <f t="shared" si="12"/>
        <v>0</v>
      </c>
      <c r="U47" s="173">
        <f t="shared" si="13"/>
        <v>0</v>
      </c>
      <c r="V47" s="173"/>
      <c r="W47" s="173">
        <f t="shared" si="14"/>
        <v>0</v>
      </c>
    </row>
    <row r="48" spans="1:23" s="170" customFormat="1" ht="31.5" customHeight="1" hidden="1">
      <c r="A48" s="268"/>
      <c r="B48" s="268"/>
      <c r="C48" s="268"/>
      <c r="D48" s="244"/>
      <c r="E48" s="245">
        <f t="shared" si="18"/>
        <v>0</v>
      </c>
      <c r="F48" s="245"/>
      <c r="G48" s="245"/>
      <c r="H48" s="245"/>
      <c r="I48" s="245"/>
      <c r="J48" s="245"/>
      <c r="K48" s="245"/>
      <c r="L48" s="245"/>
      <c r="M48" s="245"/>
      <c r="N48" s="245"/>
      <c r="O48" s="245"/>
      <c r="P48" s="245"/>
      <c r="Q48" s="245"/>
      <c r="R48" s="383">
        <f t="shared" si="15"/>
        <v>0</v>
      </c>
      <c r="S48" s="165">
        <f t="shared" si="11"/>
        <v>0</v>
      </c>
      <c r="T48" s="166">
        <f t="shared" si="12"/>
        <v>0</v>
      </c>
      <c r="U48" s="167">
        <f t="shared" si="13"/>
        <v>0</v>
      </c>
      <c r="V48" s="167"/>
      <c r="W48" s="167">
        <f t="shared" si="14"/>
        <v>0</v>
      </c>
    </row>
    <row r="49" spans="1:23" s="182" customFormat="1" ht="41.25" customHeight="1" hidden="1">
      <c r="A49" s="268"/>
      <c r="B49" s="268"/>
      <c r="C49" s="268"/>
      <c r="D49" s="244"/>
      <c r="E49" s="245">
        <f t="shared" si="18"/>
        <v>0</v>
      </c>
      <c r="F49" s="245"/>
      <c r="G49" s="245"/>
      <c r="H49" s="245"/>
      <c r="I49" s="245"/>
      <c r="J49" s="245"/>
      <c r="K49" s="245"/>
      <c r="L49" s="245"/>
      <c r="M49" s="245"/>
      <c r="N49" s="245"/>
      <c r="O49" s="245"/>
      <c r="P49" s="245"/>
      <c r="Q49" s="245"/>
      <c r="R49" s="385">
        <f t="shared" si="15"/>
        <v>0</v>
      </c>
      <c r="S49" s="165">
        <f t="shared" si="11"/>
        <v>0</v>
      </c>
      <c r="T49" s="166"/>
      <c r="U49" s="167">
        <f t="shared" si="13"/>
        <v>0</v>
      </c>
      <c r="V49" s="167"/>
      <c r="W49" s="167">
        <f t="shared" si="14"/>
        <v>0</v>
      </c>
    </row>
    <row r="50" spans="1:23" s="171" customFormat="1" ht="33.75" customHeight="1" hidden="1">
      <c r="A50" s="268"/>
      <c r="B50" s="268"/>
      <c r="C50" s="268"/>
      <c r="D50" s="244"/>
      <c r="E50" s="245">
        <f t="shared" si="18"/>
        <v>0</v>
      </c>
      <c r="F50" s="245"/>
      <c r="G50" s="245"/>
      <c r="H50" s="245"/>
      <c r="I50" s="245"/>
      <c r="J50" s="245"/>
      <c r="K50" s="245"/>
      <c r="L50" s="245"/>
      <c r="M50" s="245"/>
      <c r="N50" s="245"/>
      <c r="O50" s="245"/>
      <c r="P50" s="245"/>
      <c r="Q50" s="245"/>
      <c r="R50" s="383">
        <f t="shared" si="15"/>
        <v>0</v>
      </c>
      <c r="S50" s="165">
        <f t="shared" si="11"/>
        <v>0</v>
      </c>
      <c r="T50" s="166">
        <f>S50-R50</f>
        <v>0</v>
      </c>
      <c r="U50" s="167">
        <f t="shared" si="13"/>
        <v>0</v>
      </c>
      <c r="V50" s="167"/>
      <c r="W50" s="167">
        <f t="shared" si="14"/>
        <v>0</v>
      </c>
    </row>
    <row r="51" spans="1:23" s="171" customFormat="1" ht="65.25" customHeight="1" hidden="1">
      <c r="A51" s="265" t="s">
        <v>625</v>
      </c>
      <c r="B51" s="265" t="s">
        <v>20</v>
      </c>
      <c r="C51" s="265" t="s">
        <v>504</v>
      </c>
      <c r="D51" s="251" t="s">
        <v>531</v>
      </c>
      <c r="E51" s="253">
        <f t="shared" si="18"/>
        <v>0</v>
      </c>
      <c r="F51" s="253"/>
      <c r="G51" s="253"/>
      <c r="H51" s="253"/>
      <c r="I51" s="253"/>
      <c r="J51" s="253">
        <f aca="true" t="shared" si="19" ref="J51:J59">+K51+O51</f>
        <v>0</v>
      </c>
      <c r="K51" s="253"/>
      <c r="L51" s="253"/>
      <c r="M51" s="253"/>
      <c r="N51" s="253"/>
      <c r="O51" s="253"/>
      <c r="P51" s="253"/>
      <c r="Q51" s="253"/>
      <c r="R51" s="386">
        <f t="shared" si="15"/>
        <v>0</v>
      </c>
      <c r="S51" s="165">
        <f t="shared" si="11"/>
        <v>0</v>
      </c>
      <c r="T51" s="166">
        <f>S51-R51</f>
        <v>0</v>
      </c>
      <c r="U51" s="167">
        <f t="shared" si="13"/>
        <v>0</v>
      </c>
      <c r="V51" s="167"/>
      <c r="W51" s="167">
        <f t="shared" si="14"/>
        <v>0</v>
      </c>
    </row>
    <row r="52" spans="1:23" s="174" customFormat="1" ht="49.5" customHeight="1" hidden="1">
      <c r="A52" s="268" t="s">
        <v>532</v>
      </c>
      <c r="B52" s="268" t="s">
        <v>533</v>
      </c>
      <c r="C52" s="268" t="s">
        <v>504</v>
      </c>
      <c r="D52" s="244" t="s">
        <v>534</v>
      </c>
      <c r="E52" s="245">
        <f t="shared" si="18"/>
        <v>0</v>
      </c>
      <c r="F52" s="245"/>
      <c r="G52" s="245"/>
      <c r="H52" s="245"/>
      <c r="I52" s="245"/>
      <c r="J52" s="245">
        <f t="shared" si="19"/>
        <v>0</v>
      </c>
      <c r="K52" s="245"/>
      <c r="L52" s="245"/>
      <c r="M52" s="245"/>
      <c r="N52" s="245"/>
      <c r="O52" s="245"/>
      <c r="P52" s="245"/>
      <c r="Q52" s="245"/>
      <c r="R52" s="387">
        <f t="shared" si="15"/>
        <v>0</v>
      </c>
      <c r="S52" s="165">
        <f t="shared" si="11"/>
        <v>0</v>
      </c>
      <c r="T52" s="172">
        <f>S52-R52</f>
        <v>0</v>
      </c>
      <c r="U52" s="173">
        <f t="shared" si="13"/>
        <v>0</v>
      </c>
      <c r="V52" s="173"/>
      <c r="W52" s="173">
        <f t="shared" si="14"/>
        <v>0</v>
      </c>
    </row>
    <row r="53" spans="1:23" s="170" customFormat="1" ht="32.25" customHeight="1" hidden="1">
      <c r="A53" s="268" t="s">
        <v>535</v>
      </c>
      <c r="B53" s="268" t="s">
        <v>536</v>
      </c>
      <c r="C53" s="268" t="s">
        <v>504</v>
      </c>
      <c r="D53" s="244" t="s">
        <v>720</v>
      </c>
      <c r="E53" s="269">
        <f t="shared" si="18"/>
        <v>0</v>
      </c>
      <c r="F53" s="269"/>
      <c r="G53" s="269"/>
      <c r="H53" s="269"/>
      <c r="I53" s="269"/>
      <c r="J53" s="269">
        <f t="shared" si="19"/>
        <v>0</v>
      </c>
      <c r="K53" s="269"/>
      <c r="L53" s="269"/>
      <c r="M53" s="269"/>
      <c r="N53" s="269"/>
      <c r="O53" s="269"/>
      <c r="P53" s="269"/>
      <c r="Q53" s="269"/>
      <c r="R53" s="383">
        <f t="shared" si="15"/>
        <v>0</v>
      </c>
      <c r="S53" s="165">
        <f t="shared" si="11"/>
        <v>0</v>
      </c>
      <c r="T53" s="166">
        <f>S53-R53</f>
        <v>0</v>
      </c>
      <c r="U53" s="167">
        <f t="shared" si="13"/>
        <v>0</v>
      </c>
      <c r="V53" s="167"/>
      <c r="W53" s="167">
        <f t="shared" si="14"/>
        <v>0</v>
      </c>
    </row>
    <row r="54" spans="1:23" s="174" customFormat="1" ht="20.25" customHeight="1" hidden="1">
      <c r="A54" s="268" t="s">
        <v>54</v>
      </c>
      <c r="B54" s="270">
        <v>4030</v>
      </c>
      <c r="C54" s="271" t="s">
        <v>480</v>
      </c>
      <c r="D54" s="59" t="s">
        <v>543</v>
      </c>
      <c r="E54" s="272">
        <f t="shared" si="18"/>
        <v>0</v>
      </c>
      <c r="F54" s="245"/>
      <c r="G54" s="245"/>
      <c r="H54" s="245"/>
      <c r="I54" s="272"/>
      <c r="J54" s="269">
        <f t="shared" si="19"/>
        <v>0</v>
      </c>
      <c r="K54" s="272"/>
      <c r="L54" s="272"/>
      <c r="M54" s="272"/>
      <c r="N54" s="272"/>
      <c r="O54" s="245"/>
      <c r="P54" s="245"/>
      <c r="Q54" s="272"/>
      <c r="R54" s="381">
        <f t="shared" si="15"/>
        <v>0</v>
      </c>
      <c r="S54" s="165">
        <f t="shared" si="11"/>
        <v>0</v>
      </c>
      <c r="T54" s="172"/>
      <c r="U54" s="173">
        <f t="shared" si="13"/>
        <v>0</v>
      </c>
      <c r="V54" s="173"/>
      <c r="W54" s="173">
        <f t="shared" si="14"/>
        <v>0</v>
      </c>
    </row>
    <row r="55" spans="1:23" s="174" customFormat="1" ht="15.75" customHeight="1" hidden="1">
      <c r="A55" s="268" t="s">
        <v>55</v>
      </c>
      <c r="B55" s="268" t="s">
        <v>56</v>
      </c>
      <c r="C55" s="268" t="s">
        <v>453</v>
      </c>
      <c r="D55" s="244" t="s">
        <v>454</v>
      </c>
      <c r="E55" s="272">
        <f t="shared" si="18"/>
        <v>0</v>
      </c>
      <c r="F55" s="245"/>
      <c r="G55" s="245"/>
      <c r="H55" s="245"/>
      <c r="I55" s="272"/>
      <c r="J55" s="269">
        <f t="shared" si="19"/>
        <v>0</v>
      </c>
      <c r="K55" s="273"/>
      <c r="L55" s="273"/>
      <c r="M55" s="272"/>
      <c r="N55" s="272"/>
      <c r="O55" s="272"/>
      <c r="P55" s="272"/>
      <c r="Q55" s="272"/>
      <c r="R55" s="381">
        <f t="shared" si="15"/>
        <v>0</v>
      </c>
      <c r="S55" s="165">
        <f t="shared" si="11"/>
        <v>0</v>
      </c>
      <c r="T55" s="172">
        <f>S55-R55</f>
        <v>0</v>
      </c>
      <c r="U55" s="173">
        <f t="shared" si="13"/>
        <v>0</v>
      </c>
      <c r="V55" s="173"/>
      <c r="W55" s="173">
        <f t="shared" si="14"/>
        <v>0</v>
      </c>
    </row>
    <row r="56" spans="1:23" s="184" customFormat="1" ht="53.25" customHeight="1" hidden="1">
      <c r="A56" s="265" t="s">
        <v>57</v>
      </c>
      <c r="B56" s="265" t="s">
        <v>703</v>
      </c>
      <c r="C56" s="265" t="s">
        <v>632</v>
      </c>
      <c r="D56" s="251" t="s">
        <v>704</v>
      </c>
      <c r="E56" s="274">
        <f t="shared" si="18"/>
        <v>0</v>
      </c>
      <c r="F56" s="253"/>
      <c r="G56" s="253"/>
      <c r="H56" s="253"/>
      <c r="I56" s="253"/>
      <c r="J56" s="258">
        <f t="shared" si="19"/>
        <v>0</v>
      </c>
      <c r="K56" s="275"/>
      <c r="L56" s="275"/>
      <c r="M56" s="276"/>
      <c r="N56" s="276"/>
      <c r="O56" s="253"/>
      <c r="P56" s="253"/>
      <c r="Q56" s="253"/>
      <c r="R56" s="164">
        <f>+R59+R61+R62+R63+R65+R66+R67+R69+R70+R71+R75+R74+R72+R76+R73+R68+R64+R77+R78+R79+R80+R60</f>
        <v>0</v>
      </c>
      <c r="S56" s="165">
        <f t="shared" si="11"/>
        <v>0</v>
      </c>
      <c r="T56" s="183">
        <f>S56-R56</f>
        <v>0</v>
      </c>
      <c r="U56" s="167">
        <f t="shared" si="13"/>
        <v>0</v>
      </c>
      <c r="V56" s="167"/>
      <c r="W56" s="167">
        <f t="shared" si="14"/>
        <v>0</v>
      </c>
    </row>
    <row r="57" spans="1:24" s="184" customFormat="1" ht="49.5" customHeight="1" hidden="1">
      <c r="A57" s="268" t="s">
        <v>58</v>
      </c>
      <c r="B57" s="238">
        <v>4082</v>
      </c>
      <c r="C57" s="268" t="s">
        <v>632</v>
      </c>
      <c r="D57" s="277" t="s">
        <v>638</v>
      </c>
      <c r="E57" s="245">
        <f t="shared" si="18"/>
        <v>0</v>
      </c>
      <c r="F57" s="245"/>
      <c r="G57" s="245"/>
      <c r="H57" s="245"/>
      <c r="I57" s="245"/>
      <c r="J57" s="269">
        <f t="shared" si="19"/>
        <v>0</v>
      </c>
      <c r="K57" s="278"/>
      <c r="L57" s="278"/>
      <c r="M57" s="279"/>
      <c r="N57" s="279"/>
      <c r="O57" s="245"/>
      <c r="P57" s="279"/>
      <c r="Q57" s="279"/>
      <c r="R57" s="164">
        <f>SUM(R59:R80)</f>
        <v>0</v>
      </c>
      <c r="S57" s="165">
        <f t="shared" si="11"/>
        <v>0</v>
      </c>
      <c r="T57" s="183">
        <f>S57-R57</f>
        <v>0</v>
      </c>
      <c r="U57" s="167">
        <f t="shared" si="13"/>
        <v>0</v>
      </c>
      <c r="V57" s="167"/>
      <c r="W57" s="167">
        <f t="shared" si="14"/>
        <v>0</v>
      </c>
      <c r="X57" s="183"/>
    </row>
    <row r="58" spans="1:24" s="184" customFormat="1" ht="24.75" customHeight="1" hidden="1">
      <c r="A58" s="265" t="s">
        <v>59</v>
      </c>
      <c r="B58" s="280">
        <v>5011</v>
      </c>
      <c r="C58" s="265" t="s">
        <v>506</v>
      </c>
      <c r="D58" s="281" t="s">
        <v>331</v>
      </c>
      <c r="E58" s="253">
        <f t="shared" si="18"/>
        <v>0</v>
      </c>
      <c r="F58" s="253"/>
      <c r="G58" s="253"/>
      <c r="H58" s="253"/>
      <c r="I58" s="253"/>
      <c r="J58" s="258">
        <f t="shared" si="19"/>
        <v>0</v>
      </c>
      <c r="K58" s="275"/>
      <c r="L58" s="275"/>
      <c r="M58" s="276"/>
      <c r="N58" s="276"/>
      <c r="O58" s="253"/>
      <c r="P58" s="276"/>
      <c r="Q58" s="276"/>
      <c r="R58" s="185">
        <f>R57-R59-R60-R61-R76</f>
        <v>0</v>
      </c>
      <c r="S58" s="165">
        <f t="shared" si="11"/>
        <v>0</v>
      </c>
      <c r="T58" s="183"/>
      <c r="U58" s="167">
        <f t="shared" si="13"/>
        <v>0</v>
      </c>
      <c r="V58" s="167"/>
      <c r="W58" s="167">
        <f t="shared" si="14"/>
        <v>0</v>
      </c>
      <c r="X58" s="183"/>
    </row>
    <row r="59" spans="1:23" s="186" customFormat="1" ht="78" customHeight="1" hidden="1">
      <c r="A59" s="265" t="s">
        <v>60</v>
      </c>
      <c r="B59" s="265" t="s">
        <v>570</v>
      </c>
      <c r="C59" s="265" t="s">
        <v>506</v>
      </c>
      <c r="D59" s="282" t="s">
        <v>61</v>
      </c>
      <c r="E59" s="253">
        <f t="shared" si="18"/>
        <v>0</v>
      </c>
      <c r="F59" s="253"/>
      <c r="G59" s="253"/>
      <c r="H59" s="253"/>
      <c r="I59" s="253"/>
      <c r="J59" s="258">
        <f t="shared" si="19"/>
        <v>0</v>
      </c>
      <c r="K59" s="275"/>
      <c r="L59" s="275"/>
      <c r="M59" s="276"/>
      <c r="N59" s="276"/>
      <c r="O59" s="253"/>
      <c r="P59" s="276"/>
      <c r="Q59" s="276"/>
      <c r="R59" s="388">
        <f aca="true" t="shared" si="20" ref="R59:R80">+J59+E59</f>
        <v>0</v>
      </c>
      <c r="S59" s="165">
        <f t="shared" si="11"/>
        <v>0</v>
      </c>
      <c r="T59" s="183">
        <f>S59-R59</f>
        <v>0</v>
      </c>
      <c r="U59" s="167">
        <f t="shared" si="13"/>
        <v>0</v>
      </c>
      <c r="V59" s="167"/>
      <c r="W59" s="167">
        <f t="shared" si="14"/>
        <v>0</v>
      </c>
    </row>
    <row r="60" spans="1:23" s="186" customFormat="1" ht="18.75" customHeight="1" hidden="1">
      <c r="A60" s="283" t="s">
        <v>723</v>
      </c>
      <c r="B60" s="283"/>
      <c r="C60" s="283"/>
      <c r="D60" s="267" t="s">
        <v>387</v>
      </c>
      <c r="E60" s="241">
        <f aca="true" t="shared" si="21" ref="E60:K60">+E63+E65+E66+E67+E69+E70+E71+E73+E74+E75+E79+E78+E76+E80+E77+E72+E68+E81+E82+E83+E84+E64</f>
        <v>0</v>
      </c>
      <c r="F60" s="241">
        <f t="shared" si="21"/>
        <v>0</v>
      </c>
      <c r="G60" s="241">
        <f t="shared" si="21"/>
        <v>0</v>
      </c>
      <c r="H60" s="241">
        <f t="shared" si="21"/>
        <v>0</v>
      </c>
      <c r="I60" s="241">
        <f t="shared" si="21"/>
        <v>0</v>
      </c>
      <c r="J60" s="241">
        <f t="shared" si="21"/>
        <v>0</v>
      </c>
      <c r="K60" s="241">
        <f t="shared" si="21"/>
        <v>0</v>
      </c>
      <c r="L60" s="241"/>
      <c r="M60" s="241">
        <f>+M63+M65+M66+M67+M69+M70+M71+M73+M74+M75+M79+M78+M76+M80+M77+M72+M68+M81+M82+M83+M84+M64</f>
        <v>0</v>
      </c>
      <c r="N60" s="241">
        <f>+N63+N65+N66+N67+N69+N70+N71+N73+N74+N75+N79+N78+N76+N80+N77+N72+N68+N81+N82+N83+N84+N64</f>
        <v>0</v>
      </c>
      <c r="O60" s="241">
        <f>+O63+O65+O66+O67+O69+O70+O71+O73+O74+O75+O79+O78+O76+O80+O77+O72+O68+O81+O82+O83+O84+O64</f>
        <v>0</v>
      </c>
      <c r="P60" s="241">
        <f>+P63+P65+P66+P67+P69+P70+P71+P73+P74+P75+P79+P78+P76+P80+P77+P72+P68+P81+P82+P83+P84+P64</f>
        <v>0</v>
      </c>
      <c r="Q60" s="241">
        <f>+Q63+Q65+Q66+Q67+Q69+Q70+Q71+Q73+Q74+Q75+Q79+Q78+Q76+Q80+Q77+Q72+Q68+Q81+Q82+Q83+Q84+Q64</f>
        <v>0</v>
      </c>
      <c r="R60" s="388">
        <f t="shared" si="20"/>
        <v>0</v>
      </c>
      <c r="S60" s="165">
        <f t="shared" si="11"/>
        <v>0</v>
      </c>
      <c r="T60" s="183">
        <f>S60-R60</f>
        <v>0</v>
      </c>
      <c r="U60" s="167">
        <f t="shared" si="13"/>
        <v>0</v>
      </c>
      <c r="V60" s="167"/>
      <c r="W60" s="167">
        <f t="shared" si="14"/>
        <v>0</v>
      </c>
    </row>
    <row r="61" spans="1:23" s="186" customFormat="1" ht="14.25" customHeight="1" hidden="1">
      <c r="A61" s="283" t="s">
        <v>724</v>
      </c>
      <c r="B61" s="283"/>
      <c r="C61" s="283"/>
      <c r="D61" s="267" t="s">
        <v>387</v>
      </c>
      <c r="E61" s="241">
        <f aca="true" t="shared" si="22" ref="E61:K61">SUM(E63:E84)</f>
        <v>0</v>
      </c>
      <c r="F61" s="241">
        <f t="shared" si="22"/>
        <v>0</v>
      </c>
      <c r="G61" s="241">
        <f t="shared" si="22"/>
        <v>0</v>
      </c>
      <c r="H61" s="241">
        <f t="shared" si="22"/>
        <v>0</v>
      </c>
      <c r="I61" s="241">
        <f t="shared" si="22"/>
        <v>0</v>
      </c>
      <c r="J61" s="241">
        <f t="shared" si="22"/>
        <v>0</v>
      </c>
      <c r="K61" s="241">
        <f t="shared" si="22"/>
        <v>0</v>
      </c>
      <c r="L61" s="241"/>
      <c r="M61" s="241">
        <f>SUM(M63:M84)</f>
        <v>0</v>
      </c>
      <c r="N61" s="241">
        <f>SUM(N63:N84)</f>
        <v>0</v>
      </c>
      <c r="O61" s="241">
        <f>SUM(O63:O84)</f>
        <v>0</v>
      </c>
      <c r="P61" s="241">
        <f>SUM(P63:P84)</f>
        <v>0</v>
      </c>
      <c r="Q61" s="241">
        <f>SUM(Q63:Q84)</f>
        <v>0</v>
      </c>
      <c r="R61" s="388">
        <f t="shared" si="20"/>
        <v>0</v>
      </c>
      <c r="S61" s="165">
        <f t="shared" si="11"/>
        <v>0</v>
      </c>
      <c r="T61" s="183">
        <f>S61-R61</f>
        <v>0</v>
      </c>
      <c r="U61" s="167">
        <f t="shared" si="13"/>
        <v>0</v>
      </c>
      <c r="V61" s="167"/>
      <c r="W61" s="167">
        <f t="shared" si="14"/>
        <v>0</v>
      </c>
    </row>
    <row r="62" spans="1:23" s="186" customFormat="1" ht="20.25" customHeight="1" hidden="1">
      <c r="A62" s="283"/>
      <c r="B62" s="283"/>
      <c r="C62" s="283"/>
      <c r="D62" s="267"/>
      <c r="E62" s="241">
        <f aca="true" t="shared" si="23" ref="E62:K62">E61-E63-E64-E65-E80</f>
        <v>0</v>
      </c>
      <c r="F62" s="241">
        <f t="shared" si="23"/>
        <v>0</v>
      </c>
      <c r="G62" s="241">
        <f t="shared" si="23"/>
        <v>0</v>
      </c>
      <c r="H62" s="241">
        <f t="shared" si="23"/>
        <v>0</v>
      </c>
      <c r="I62" s="241">
        <f t="shared" si="23"/>
        <v>0</v>
      </c>
      <c r="J62" s="241">
        <f t="shared" si="23"/>
        <v>0</v>
      </c>
      <c r="K62" s="241">
        <f t="shared" si="23"/>
        <v>0</v>
      </c>
      <c r="L62" s="241"/>
      <c r="M62" s="241">
        <f>M61-M63-M64-M65-M80</f>
        <v>0</v>
      </c>
      <c r="N62" s="241">
        <f>N61-N63-N64-N65-N80</f>
        <v>0</v>
      </c>
      <c r="O62" s="241">
        <f>O61-O63-O64-O65-O80</f>
        <v>0</v>
      </c>
      <c r="P62" s="241">
        <f>P61-P63-P64-P65-P80</f>
        <v>0</v>
      </c>
      <c r="Q62" s="241">
        <f>Q61-Q63-Q64-Q65-Q80</f>
        <v>0</v>
      </c>
      <c r="R62" s="388">
        <f t="shared" si="20"/>
        <v>0</v>
      </c>
      <c r="S62" s="165">
        <f t="shared" si="11"/>
        <v>0</v>
      </c>
      <c r="T62" s="183"/>
      <c r="U62" s="167">
        <f t="shared" si="13"/>
        <v>0</v>
      </c>
      <c r="V62" s="167"/>
      <c r="W62" s="167">
        <f t="shared" si="14"/>
        <v>0</v>
      </c>
    </row>
    <row r="63" spans="1:23" s="186" customFormat="1" ht="15" customHeight="1" hidden="1">
      <c r="A63" s="268" t="s">
        <v>388</v>
      </c>
      <c r="B63" s="268" t="s">
        <v>389</v>
      </c>
      <c r="C63" s="268" t="s">
        <v>390</v>
      </c>
      <c r="D63" s="59" t="s">
        <v>391</v>
      </c>
      <c r="E63" s="245">
        <f aca="true" t="shared" si="24" ref="E63:E84">F63+I63</f>
        <v>0</v>
      </c>
      <c r="F63" s="245"/>
      <c r="G63" s="245"/>
      <c r="H63" s="245"/>
      <c r="I63" s="245"/>
      <c r="J63" s="245">
        <f aca="true" t="shared" si="25" ref="J63:J84">+K63+O63</f>
        <v>0</v>
      </c>
      <c r="K63" s="245"/>
      <c r="L63" s="245"/>
      <c r="M63" s="245"/>
      <c r="N63" s="245"/>
      <c r="O63" s="245"/>
      <c r="P63" s="245"/>
      <c r="Q63" s="245"/>
      <c r="R63" s="388">
        <f t="shared" si="20"/>
        <v>0</v>
      </c>
      <c r="S63" s="165">
        <f t="shared" si="11"/>
        <v>0</v>
      </c>
      <c r="T63" s="183">
        <f aca="true" t="shared" si="26" ref="T63:T82">S63-R63</f>
        <v>0</v>
      </c>
      <c r="U63" s="167">
        <f t="shared" si="13"/>
        <v>0</v>
      </c>
      <c r="V63" s="167"/>
      <c r="W63" s="167">
        <f t="shared" si="14"/>
        <v>0</v>
      </c>
    </row>
    <row r="64" spans="1:23" s="186" customFormat="1" ht="27.75" customHeight="1" hidden="1">
      <c r="A64" s="268" t="s">
        <v>710</v>
      </c>
      <c r="B64" s="268" t="s">
        <v>711</v>
      </c>
      <c r="C64" s="268" t="s">
        <v>479</v>
      </c>
      <c r="D64" s="59" t="s">
        <v>626</v>
      </c>
      <c r="E64" s="245">
        <f t="shared" si="24"/>
        <v>0</v>
      </c>
      <c r="F64" s="245"/>
      <c r="G64" s="245"/>
      <c r="H64" s="245"/>
      <c r="I64" s="245"/>
      <c r="J64" s="245">
        <f t="shared" si="25"/>
        <v>0</v>
      </c>
      <c r="K64" s="245"/>
      <c r="L64" s="245"/>
      <c r="M64" s="245"/>
      <c r="N64" s="245"/>
      <c r="O64" s="245"/>
      <c r="P64" s="245"/>
      <c r="Q64" s="245"/>
      <c r="R64" s="388">
        <f t="shared" si="20"/>
        <v>0</v>
      </c>
      <c r="S64" s="165">
        <f t="shared" si="11"/>
        <v>0</v>
      </c>
      <c r="T64" s="183">
        <f t="shared" si="26"/>
        <v>0</v>
      </c>
      <c r="U64" s="167">
        <f t="shared" si="13"/>
        <v>0</v>
      </c>
      <c r="V64" s="167"/>
      <c r="W64" s="167">
        <f t="shared" si="14"/>
        <v>0</v>
      </c>
    </row>
    <row r="65" spans="1:23" s="186" customFormat="1" ht="12.75" customHeight="1" hidden="1">
      <c r="A65" s="268"/>
      <c r="B65" s="268"/>
      <c r="C65" s="268"/>
      <c r="D65" s="244"/>
      <c r="E65" s="245">
        <f t="shared" si="24"/>
        <v>0</v>
      </c>
      <c r="F65" s="245"/>
      <c r="G65" s="245"/>
      <c r="H65" s="245"/>
      <c r="I65" s="245"/>
      <c r="J65" s="245">
        <f t="shared" si="25"/>
        <v>0</v>
      </c>
      <c r="K65" s="245"/>
      <c r="L65" s="245"/>
      <c r="M65" s="245"/>
      <c r="N65" s="245"/>
      <c r="O65" s="245"/>
      <c r="P65" s="245"/>
      <c r="Q65" s="245"/>
      <c r="R65" s="388">
        <f t="shared" si="20"/>
        <v>0</v>
      </c>
      <c r="S65" s="165">
        <f t="shared" si="11"/>
        <v>0</v>
      </c>
      <c r="T65" s="183">
        <f t="shared" si="26"/>
        <v>0</v>
      </c>
      <c r="U65" s="167">
        <f t="shared" si="13"/>
        <v>0</v>
      </c>
      <c r="V65" s="167"/>
      <c r="W65" s="167">
        <f t="shared" si="14"/>
        <v>0</v>
      </c>
    </row>
    <row r="66" spans="1:23" s="186" customFormat="1" ht="18.75" customHeight="1" hidden="1">
      <c r="A66" s="268"/>
      <c r="B66" s="268"/>
      <c r="C66" s="268"/>
      <c r="D66" s="244"/>
      <c r="E66" s="245">
        <f t="shared" si="24"/>
        <v>0</v>
      </c>
      <c r="F66" s="245"/>
      <c r="G66" s="245"/>
      <c r="H66" s="245"/>
      <c r="I66" s="245"/>
      <c r="J66" s="245">
        <f t="shared" si="25"/>
        <v>0</v>
      </c>
      <c r="K66" s="245"/>
      <c r="L66" s="245"/>
      <c r="M66" s="245"/>
      <c r="N66" s="245"/>
      <c r="O66" s="245"/>
      <c r="P66" s="245"/>
      <c r="Q66" s="245"/>
      <c r="R66" s="388">
        <f t="shared" si="20"/>
        <v>0</v>
      </c>
      <c r="S66" s="165">
        <f t="shared" si="11"/>
        <v>0</v>
      </c>
      <c r="T66" s="183">
        <f t="shared" si="26"/>
        <v>0</v>
      </c>
      <c r="U66" s="167">
        <f t="shared" si="13"/>
        <v>0</v>
      </c>
      <c r="V66" s="167"/>
      <c r="W66" s="167">
        <f t="shared" si="14"/>
        <v>0</v>
      </c>
    </row>
    <row r="67" spans="1:23" s="186" customFormat="1" ht="11.25" customHeight="1" hidden="1">
      <c r="A67" s="268"/>
      <c r="B67" s="268"/>
      <c r="C67" s="268"/>
      <c r="D67" s="244"/>
      <c r="E67" s="245">
        <f t="shared" si="24"/>
        <v>0</v>
      </c>
      <c r="F67" s="245"/>
      <c r="G67" s="245"/>
      <c r="H67" s="245"/>
      <c r="I67" s="245"/>
      <c r="J67" s="245">
        <f t="shared" si="25"/>
        <v>0</v>
      </c>
      <c r="K67" s="245"/>
      <c r="L67" s="245"/>
      <c r="M67" s="245"/>
      <c r="N67" s="245"/>
      <c r="O67" s="245"/>
      <c r="P67" s="245"/>
      <c r="Q67" s="245"/>
      <c r="R67" s="388">
        <f t="shared" si="20"/>
        <v>0</v>
      </c>
      <c r="S67" s="165">
        <f t="shared" si="11"/>
        <v>0</v>
      </c>
      <c r="T67" s="183">
        <f t="shared" si="26"/>
        <v>0</v>
      </c>
      <c r="U67" s="167">
        <f t="shared" si="13"/>
        <v>0</v>
      </c>
      <c r="V67" s="167"/>
      <c r="W67" s="167">
        <f t="shared" si="14"/>
        <v>0</v>
      </c>
    </row>
    <row r="68" spans="1:23" s="186" customFormat="1" ht="20.25" customHeight="1" hidden="1">
      <c r="A68" s="268"/>
      <c r="B68" s="268"/>
      <c r="C68" s="268"/>
      <c r="D68" s="244"/>
      <c r="E68" s="245">
        <f t="shared" si="24"/>
        <v>0</v>
      </c>
      <c r="F68" s="245"/>
      <c r="G68" s="245"/>
      <c r="H68" s="245"/>
      <c r="I68" s="245"/>
      <c r="J68" s="245">
        <f t="shared" si="25"/>
        <v>0</v>
      </c>
      <c r="K68" s="245"/>
      <c r="L68" s="245"/>
      <c r="M68" s="245"/>
      <c r="N68" s="245"/>
      <c r="O68" s="245"/>
      <c r="P68" s="245"/>
      <c r="Q68" s="245"/>
      <c r="R68" s="388">
        <f t="shared" si="20"/>
        <v>0</v>
      </c>
      <c r="S68" s="165">
        <f t="shared" si="11"/>
        <v>0</v>
      </c>
      <c r="T68" s="183">
        <f t="shared" si="26"/>
        <v>0</v>
      </c>
      <c r="U68" s="167">
        <f t="shared" si="13"/>
        <v>0</v>
      </c>
      <c r="V68" s="167"/>
      <c r="W68" s="167">
        <f t="shared" si="14"/>
        <v>0</v>
      </c>
    </row>
    <row r="69" spans="1:23" s="186" customFormat="1" ht="11.25" customHeight="1" hidden="1">
      <c r="A69" s="268"/>
      <c r="B69" s="268"/>
      <c r="C69" s="268"/>
      <c r="D69" s="244"/>
      <c r="E69" s="245">
        <f t="shared" si="24"/>
        <v>0</v>
      </c>
      <c r="F69" s="245"/>
      <c r="G69" s="245"/>
      <c r="H69" s="245"/>
      <c r="I69" s="245"/>
      <c r="J69" s="245">
        <f t="shared" si="25"/>
        <v>0</v>
      </c>
      <c r="K69" s="245"/>
      <c r="L69" s="245"/>
      <c r="M69" s="245"/>
      <c r="N69" s="245"/>
      <c r="O69" s="245"/>
      <c r="P69" s="245"/>
      <c r="Q69" s="245"/>
      <c r="R69" s="388">
        <f t="shared" si="20"/>
        <v>0</v>
      </c>
      <c r="S69" s="165">
        <f aca="true" t="shared" si="27" ref="S69:S98">+E69+J69</f>
        <v>0</v>
      </c>
      <c r="T69" s="183">
        <f t="shared" si="26"/>
        <v>0</v>
      </c>
      <c r="U69" s="167">
        <f aca="true" t="shared" si="28" ref="U69:U93">Q69-P69</f>
        <v>0</v>
      </c>
      <c r="V69" s="167"/>
      <c r="W69" s="167">
        <f aca="true" t="shared" si="29" ref="W69:W93">P69-O69</f>
        <v>0</v>
      </c>
    </row>
    <row r="70" spans="1:23" s="186" customFormat="1" ht="12.75" customHeight="1" hidden="1">
      <c r="A70" s="268"/>
      <c r="B70" s="268"/>
      <c r="C70" s="268"/>
      <c r="D70" s="244"/>
      <c r="E70" s="245">
        <f t="shared" si="24"/>
        <v>0</v>
      </c>
      <c r="F70" s="245"/>
      <c r="G70" s="245"/>
      <c r="H70" s="245"/>
      <c r="I70" s="245"/>
      <c r="J70" s="245">
        <f t="shared" si="25"/>
        <v>0</v>
      </c>
      <c r="K70" s="245"/>
      <c r="L70" s="245"/>
      <c r="M70" s="245"/>
      <c r="N70" s="245"/>
      <c r="O70" s="245"/>
      <c r="P70" s="245"/>
      <c r="Q70" s="245"/>
      <c r="R70" s="388">
        <f t="shared" si="20"/>
        <v>0</v>
      </c>
      <c r="S70" s="165">
        <f t="shared" si="27"/>
        <v>0</v>
      </c>
      <c r="T70" s="183">
        <f t="shared" si="26"/>
        <v>0</v>
      </c>
      <c r="U70" s="167">
        <f t="shared" si="28"/>
        <v>0</v>
      </c>
      <c r="V70" s="167"/>
      <c r="W70" s="167">
        <f t="shared" si="29"/>
        <v>0</v>
      </c>
    </row>
    <row r="71" spans="1:23" s="186" customFormat="1" ht="12.75" customHeight="1" hidden="1">
      <c r="A71" s="268"/>
      <c r="B71" s="268"/>
      <c r="C71" s="268"/>
      <c r="D71" s="244"/>
      <c r="E71" s="245">
        <f t="shared" si="24"/>
        <v>0</v>
      </c>
      <c r="F71" s="245"/>
      <c r="G71" s="245"/>
      <c r="H71" s="245"/>
      <c r="I71" s="245"/>
      <c r="J71" s="245">
        <f t="shared" si="25"/>
        <v>0</v>
      </c>
      <c r="K71" s="245"/>
      <c r="L71" s="245"/>
      <c r="M71" s="245"/>
      <c r="N71" s="245"/>
      <c r="O71" s="245"/>
      <c r="P71" s="245"/>
      <c r="Q71" s="245"/>
      <c r="R71" s="388">
        <f t="shared" si="20"/>
        <v>0</v>
      </c>
      <c r="S71" s="165">
        <f t="shared" si="27"/>
        <v>0</v>
      </c>
      <c r="T71" s="183">
        <f t="shared" si="26"/>
        <v>0</v>
      </c>
      <c r="U71" s="167">
        <f t="shared" si="28"/>
        <v>0</v>
      </c>
      <c r="V71" s="167"/>
      <c r="W71" s="167">
        <f t="shared" si="29"/>
        <v>0</v>
      </c>
    </row>
    <row r="72" spans="1:23" s="187" customFormat="1" ht="35.25" customHeight="1" hidden="1">
      <c r="A72" s="268"/>
      <c r="B72" s="268"/>
      <c r="C72" s="268"/>
      <c r="D72" s="244"/>
      <c r="E72" s="245">
        <f t="shared" si="24"/>
        <v>0</v>
      </c>
      <c r="F72" s="245"/>
      <c r="G72" s="245"/>
      <c r="H72" s="245"/>
      <c r="I72" s="245"/>
      <c r="J72" s="245">
        <f t="shared" si="25"/>
        <v>0</v>
      </c>
      <c r="K72" s="245"/>
      <c r="L72" s="245"/>
      <c r="M72" s="245"/>
      <c r="N72" s="245"/>
      <c r="O72" s="245"/>
      <c r="P72" s="245"/>
      <c r="Q72" s="245"/>
      <c r="R72" s="386">
        <f t="shared" si="20"/>
        <v>0</v>
      </c>
      <c r="S72" s="165">
        <f t="shared" si="27"/>
        <v>0</v>
      </c>
      <c r="T72" s="183">
        <f t="shared" si="26"/>
        <v>0</v>
      </c>
      <c r="U72" s="167">
        <f t="shared" si="28"/>
        <v>0</v>
      </c>
      <c r="V72" s="167"/>
      <c r="W72" s="167">
        <f t="shared" si="29"/>
        <v>0</v>
      </c>
    </row>
    <row r="73" spans="1:23" s="177" customFormat="1" ht="14.25" customHeight="1" hidden="1">
      <c r="A73" s="268"/>
      <c r="B73" s="268"/>
      <c r="C73" s="268"/>
      <c r="D73" s="244"/>
      <c r="E73" s="245">
        <f t="shared" si="24"/>
        <v>0</v>
      </c>
      <c r="F73" s="245"/>
      <c r="G73" s="245"/>
      <c r="H73" s="245"/>
      <c r="I73" s="245"/>
      <c r="J73" s="245">
        <f t="shared" si="25"/>
        <v>0</v>
      </c>
      <c r="K73" s="245"/>
      <c r="L73" s="245"/>
      <c r="M73" s="245"/>
      <c r="N73" s="245"/>
      <c r="O73" s="245"/>
      <c r="P73" s="245"/>
      <c r="Q73" s="245"/>
      <c r="R73" s="387">
        <f t="shared" si="20"/>
        <v>0</v>
      </c>
      <c r="S73" s="165">
        <f t="shared" si="27"/>
        <v>0</v>
      </c>
      <c r="T73" s="176">
        <f t="shared" si="26"/>
        <v>0</v>
      </c>
      <c r="U73" s="173">
        <f t="shared" si="28"/>
        <v>0</v>
      </c>
      <c r="V73" s="173"/>
      <c r="W73" s="173">
        <f t="shared" si="29"/>
        <v>0</v>
      </c>
    </row>
    <row r="74" spans="1:23" s="187" customFormat="1" ht="14.25" customHeight="1" hidden="1">
      <c r="A74" s="268"/>
      <c r="B74" s="268"/>
      <c r="C74" s="268"/>
      <c r="D74" s="244"/>
      <c r="E74" s="245">
        <f t="shared" si="24"/>
        <v>0</v>
      </c>
      <c r="F74" s="245"/>
      <c r="G74" s="245"/>
      <c r="H74" s="245"/>
      <c r="I74" s="245"/>
      <c r="J74" s="245">
        <f t="shared" si="25"/>
        <v>0</v>
      </c>
      <c r="K74" s="245"/>
      <c r="L74" s="245"/>
      <c r="M74" s="245"/>
      <c r="N74" s="245"/>
      <c r="O74" s="245"/>
      <c r="P74" s="245"/>
      <c r="Q74" s="245"/>
      <c r="R74" s="386">
        <f t="shared" si="20"/>
        <v>0</v>
      </c>
      <c r="S74" s="165">
        <f t="shared" si="27"/>
        <v>0</v>
      </c>
      <c r="T74" s="183">
        <f t="shared" si="26"/>
        <v>0</v>
      </c>
      <c r="U74" s="167">
        <f t="shared" si="28"/>
        <v>0</v>
      </c>
      <c r="V74" s="167"/>
      <c r="W74" s="167">
        <f t="shared" si="29"/>
        <v>0</v>
      </c>
    </row>
    <row r="75" spans="1:23" s="187" customFormat="1" ht="36.75" customHeight="1" hidden="1">
      <c r="A75" s="268"/>
      <c r="B75" s="268"/>
      <c r="C75" s="268"/>
      <c r="D75" s="244"/>
      <c r="E75" s="245">
        <f t="shared" si="24"/>
        <v>0</v>
      </c>
      <c r="F75" s="245"/>
      <c r="G75" s="245"/>
      <c r="H75" s="245"/>
      <c r="I75" s="245"/>
      <c r="J75" s="245">
        <f t="shared" si="25"/>
        <v>0</v>
      </c>
      <c r="K75" s="245"/>
      <c r="L75" s="245"/>
      <c r="M75" s="245"/>
      <c r="N75" s="245"/>
      <c r="O75" s="245"/>
      <c r="P75" s="245"/>
      <c r="Q75" s="245"/>
      <c r="R75" s="386">
        <f t="shared" si="20"/>
        <v>0</v>
      </c>
      <c r="S75" s="165">
        <f t="shared" si="27"/>
        <v>0</v>
      </c>
      <c r="T75" s="183">
        <f t="shared" si="26"/>
        <v>0</v>
      </c>
      <c r="U75" s="167">
        <f t="shared" si="28"/>
        <v>0</v>
      </c>
      <c r="V75" s="167"/>
      <c r="W75" s="167">
        <f t="shared" si="29"/>
        <v>0</v>
      </c>
    </row>
    <row r="76" spans="1:23" s="189" customFormat="1" ht="18" customHeight="1" hidden="1">
      <c r="A76" s="284"/>
      <c r="B76" s="284"/>
      <c r="C76" s="285"/>
      <c r="D76" s="286"/>
      <c r="E76" s="287">
        <f t="shared" si="24"/>
        <v>0</v>
      </c>
      <c r="F76" s="272"/>
      <c r="G76" s="272"/>
      <c r="H76" s="272"/>
      <c r="I76" s="272"/>
      <c r="J76" s="272">
        <f t="shared" si="25"/>
        <v>0</v>
      </c>
      <c r="K76" s="288"/>
      <c r="L76" s="288"/>
      <c r="M76" s="288"/>
      <c r="N76" s="288"/>
      <c r="O76" s="272"/>
      <c r="P76" s="288"/>
      <c r="Q76" s="288"/>
      <c r="R76" s="389">
        <f t="shared" si="20"/>
        <v>0</v>
      </c>
      <c r="S76" s="165">
        <f t="shared" si="27"/>
        <v>0</v>
      </c>
      <c r="T76" s="188">
        <f t="shared" si="26"/>
        <v>0</v>
      </c>
      <c r="U76" s="173">
        <f t="shared" si="28"/>
        <v>0</v>
      </c>
      <c r="V76" s="173"/>
      <c r="W76" s="173">
        <f t="shared" si="29"/>
        <v>0</v>
      </c>
    </row>
    <row r="77" spans="1:23" s="186" customFormat="1" ht="18" customHeight="1" hidden="1">
      <c r="A77" s="289" t="s">
        <v>728</v>
      </c>
      <c r="B77" s="289" t="s">
        <v>537</v>
      </c>
      <c r="C77" s="290" t="s">
        <v>479</v>
      </c>
      <c r="D77" s="291" t="s">
        <v>538</v>
      </c>
      <c r="E77" s="292">
        <f t="shared" si="24"/>
        <v>0</v>
      </c>
      <c r="F77" s="274"/>
      <c r="G77" s="274"/>
      <c r="H77" s="274"/>
      <c r="I77" s="274"/>
      <c r="J77" s="274">
        <f t="shared" si="25"/>
        <v>0</v>
      </c>
      <c r="K77" s="293"/>
      <c r="L77" s="293"/>
      <c r="M77" s="293"/>
      <c r="N77" s="293"/>
      <c r="O77" s="274"/>
      <c r="P77" s="293"/>
      <c r="Q77" s="293"/>
      <c r="R77" s="388">
        <f t="shared" si="20"/>
        <v>0</v>
      </c>
      <c r="S77" s="165">
        <f t="shared" si="27"/>
        <v>0</v>
      </c>
      <c r="T77" s="183">
        <f t="shared" si="26"/>
        <v>0</v>
      </c>
      <c r="U77" s="167">
        <f t="shared" si="28"/>
        <v>0</v>
      </c>
      <c r="V77" s="167"/>
      <c r="W77" s="167">
        <f t="shared" si="29"/>
        <v>0</v>
      </c>
    </row>
    <row r="78" spans="1:23" s="189" customFormat="1" ht="21" customHeight="1" hidden="1">
      <c r="A78" s="284"/>
      <c r="B78" s="284"/>
      <c r="C78" s="285"/>
      <c r="D78" s="286"/>
      <c r="E78" s="287">
        <f t="shared" si="24"/>
        <v>0</v>
      </c>
      <c r="F78" s="272"/>
      <c r="G78" s="272"/>
      <c r="H78" s="272"/>
      <c r="I78" s="272"/>
      <c r="J78" s="272">
        <f t="shared" si="25"/>
        <v>0</v>
      </c>
      <c r="K78" s="288"/>
      <c r="L78" s="288"/>
      <c r="M78" s="288"/>
      <c r="N78" s="288"/>
      <c r="O78" s="272"/>
      <c r="P78" s="288"/>
      <c r="Q78" s="288"/>
      <c r="R78" s="389">
        <f t="shared" si="20"/>
        <v>0</v>
      </c>
      <c r="S78" s="165">
        <f t="shared" si="27"/>
        <v>0</v>
      </c>
      <c r="T78" s="176">
        <f t="shared" si="26"/>
        <v>0</v>
      </c>
      <c r="U78" s="173">
        <f t="shared" si="28"/>
        <v>0</v>
      </c>
      <c r="V78" s="173"/>
      <c r="W78" s="173">
        <f t="shared" si="29"/>
        <v>0</v>
      </c>
    </row>
    <row r="79" spans="1:23" s="186" customFormat="1" ht="14.25" customHeight="1" hidden="1">
      <c r="A79" s="268" t="s">
        <v>539</v>
      </c>
      <c r="B79" s="268" t="s">
        <v>540</v>
      </c>
      <c r="C79" s="268" t="s">
        <v>479</v>
      </c>
      <c r="D79" s="286" t="s">
        <v>541</v>
      </c>
      <c r="E79" s="245">
        <f t="shared" si="24"/>
        <v>0</v>
      </c>
      <c r="F79" s="245"/>
      <c r="G79" s="245"/>
      <c r="H79" s="272"/>
      <c r="I79" s="272"/>
      <c r="J79" s="272">
        <f t="shared" si="25"/>
        <v>0</v>
      </c>
      <c r="K79" s="288"/>
      <c r="L79" s="288"/>
      <c r="M79" s="288"/>
      <c r="N79" s="288"/>
      <c r="O79" s="272"/>
      <c r="P79" s="288"/>
      <c r="Q79" s="288"/>
      <c r="R79" s="388">
        <f t="shared" si="20"/>
        <v>0</v>
      </c>
      <c r="S79" s="165">
        <f t="shared" si="27"/>
        <v>0</v>
      </c>
      <c r="T79" s="183">
        <f t="shared" si="26"/>
        <v>0</v>
      </c>
      <c r="U79" s="167">
        <f t="shared" si="28"/>
        <v>0</v>
      </c>
      <c r="V79" s="167"/>
      <c r="W79" s="167">
        <f t="shared" si="29"/>
        <v>0</v>
      </c>
    </row>
    <row r="80" spans="1:23" s="190" customFormat="1" ht="15.75" customHeight="1" hidden="1">
      <c r="A80" s="265" t="s">
        <v>542</v>
      </c>
      <c r="B80" s="265" t="s">
        <v>631</v>
      </c>
      <c r="C80" s="265" t="s">
        <v>480</v>
      </c>
      <c r="D80" s="251" t="s">
        <v>543</v>
      </c>
      <c r="E80" s="253">
        <f t="shared" si="24"/>
        <v>0</v>
      </c>
      <c r="F80" s="253"/>
      <c r="G80" s="253"/>
      <c r="H80" s="253"/>
      <c r="I80" s="253"/>
      <c r="J80" s="253">
        <f t="shared" si="25"/>
        <v>0</v>
      </c>
      <c r="K80" s="253"/>
      <c r="L80" s="253"/>
      <c r="M80" s="253"/>
      <c r="N80" s="253"/>
      <c r="O80" s="253"/>
      <c r="P80" s="253"/>
      <c r="Q80" s="253"/>
      <c r="R80" s="389">
        <f t="shared" si="20"/>
        <v>0</v>
      </c>
      <c r="S80" s="165">
        <f t="shared" si="27"/>
        <v>0</v>
      </c>
      <c r="T80" s="176">
        <f t="shared" si="26"/>
        <v>0</v>
      </c>
      <c r="U80" s="173">
        <f t="shared" si="28"/>
        <v>0</v>
      </c>
      <c r="V80" s="173"/>
      <c r="W80" s="173">
        <f t="shared" si="29"/>
        <v>0</v>
      </c>
    </row>
    <row r="81" spans="1:23" s="184" customFormat="1" ht="67.5" customHeight="1" hidden="1">
      <c r="A81" s="268"/>
      <c r="B81" s="268"/>
      <c r="C81" s="268"/>
      <c r="D81" s="244"/>
      <c r="E81" s="245">
        <f t="shared" si="24"/>
        <v>0</v>
      </c>
      <c r="F81" s="245"/>
      <c r="G81" s="245"/>
      <c r="H81" s="245"/>
      <c r="I81" s="245"/>
      <c r="J81" s="245">
        <f t="shared" si="25"/>
        <v>0</v>
      </c>
      <c r="K81" s="245"/>
      <c r="L81" s="245"/>
      <c r="M81" s="245"/>
      <c r="N81" s="245"/>
      <c r="O81" s="245"/>
      <c r="P81" s="245"/>
      <c r="Q81" s="245"/>
      <c r="R81" s="164">
        <f>R82</f>
        <v>0</v>
      </c>
      <c r="S81" s="165">
        <f t="shared" si="27"/>
        <v>0</v>
      </c>
      <c r="T81" s="183">
        <f t="shared" si="26"/>
        <v>0</v>
      </c>
      <c r="U81" s="167">
        <f t="shared" si="28"/>
        <v>0</v>
      </c>
      <c r="V81" s="167"/>
      <c r="W81" s="167">
        <f t="shared" si="29"/>
        <v>0</v>
      </c>
    </row>
    <row r="82" spans="1:23" s="192" customFormat="1" ht="72" customHeight="1" hidden="1">
      <c r="A82" s="265" t="s">
        <v>323</v>
      </c>
      <c r="B82" s="265" t="s">
        <v>324</v>
      </c>
      <c r="C82" s="265" t="s">
        <v>395</v>
      </c>
      <c r="D82" s="251" t="s">
        <v>348</v>
      </c>
      <c r="E82" s="253">
        <f t="shared" si="24"/>
        <v>0</v>
      </c>
      <c r="F82" s="253"/>
      <c r="G82" s="253"/>
      <c r="H82" s="253"/>
      <c r="I82" s="253"/>
      <c r="J82" s="253">
        <f t="shared" si="25"/>
        <v>0</v>
      </c>
      <c r="K82" s="253"/>
      <c r="L82" s="253"/>
      <c r="M82" s="253"/>
      <c r="N82" s="253"/>
      <c r="O82" s="253"/>
      <c r="P82" s="253"/>
      <c r="Q82" s="253"/>
      <c r="R82" s="164">
        <f>R83+R84+R85+R86+R87+R88+R89+R90+R91+R92+R93+R94+R95+R96+R98+R100+R101+R102+R103+R104+R105+R108+R109+R112+R113+R114+R116+R117+R118+R120+R122+R99+R106+R107+R115+R121+R125+R126</f>
        <v>0</v>
      </c>
      <c r="S82" s="165">
        <f t="shared" si="27"/>
        <v>0</v>
      </c>
      <c r="T82" s="183">
        <f t="shared" si="26"/>
        <v>0</v>
      </c>
      <c r="U82" s="167">
        <f t="shared" si="28"/>
        <v>0</v>
      </c>
      <c r="V82" s="167"/>
      <c r="W82" s="167">
        <f t="shared" si="29"/>
        <v>0</v>
      </c>
    </row>
    <row r="83" spans="1:23" s="193" customFormat="1" ht="66" customHeight="1" hidden="1">
      <c r="A83" s="268"/>
      <c r="B83" s="268"/>
      <c r="C83" s="268"/>
      <c r="D83" s="244"/>
      <c r="E83" s="245">
        <f t="shared" si="24"/>
        <v>0</v>
      </c>
      <c r="F83" s="245"/>
      <c r="G83" s="245"/>
      <c r="H83" s="245"/>
      <c r="I83" s="245"/>
      <c r="J83" s="245">
        <f t="shared" si="25"/>
        <v>0</v>
      </c>
      <c r="K83" s="245"/>
      <c r="L83" s="245"/>
      <c r="M83" s="245"/>
      <c r="N83" s="245"/>
      <c r="O83" s="245"/>
      <c r="P83" s="245"/>
      <c r="Q83" s="245"/>
      <c r="R83" s="383">
        <f aca="true" t="shared" si="30" ref="R83:R100">+J83+E83</f>
        <v>0</v>
      </c>
      <c r="S83" s="165">
        <f t="shared" si="27"/>
        <v>0</v>
      </c>
      <c r="T83" s="183"/>
      <c r="U83" s="167">
        <f t="shared" si="28"/>
        <v>0</v>
      </c>
      <c r="V83" s="167"/>
      <c r="W83" s="167">
        <f t="shared" si="29"/>
        <v>0</v>
      </c>
    </row>
    <row r="84" spans="1:23" s="194" customFormat="1" ht="56.25" customHeight="1" hidden="1">
      <c r="A84" s="265" t="s">
        <v>349</v>
      </c>
      <c r="B84" s="280">
        <v>9770</v>
      </c>
      <c r="C84" s="265" t="s">
        <v>395</v>
      </c>
      <c r="D84" s="251" t="s">
        <v>350</v>
      </c>
      <c r="E84" s="253">
        <f t="shared" si="24"/>
        <v>0</v>
      </c>
      <c r="F84" s="258"/>
      <c r="G84" s="258"/>
      <c r="H84" s="258"/>
      <c r="I84" s="258"/>
      <c r="J84" s="253">
        <f t="shared" si="25"/>
        <v>0</v>
      </c>
      <c r="K84" s="258"/>
      <c r="L84" s="258"/>
      <c r="M84" s="258"/>
      <c r="N84" s="258"/>
      <c r="O84" s="258"/>
      <c r="P84" s="258"/>
      <c r="Q84" s="258"/>
      <c r="R84" s="381">
        <f t="shared" si="30"/>
        <v>0</v>
      </c>
      <c r="S84" s="165">
        <f t="shared" si="27"/>
        <v>0</v>
      </c>
      <c r="T84" s="176">
        <f>S84-R84</f>
        <v>0</v>
      </c>
      <c r="U84" s="173">
        <f t="shared" si="28"/>
        <v>0</v>
      </c>
      <c r="V84" s="173"/>
      <c r="W84" s="173">
        <f t="shared" si="29"/>
        <v>0</v>
      </c>
    </row>
    <row r="85" spans="1:23" s="186" customFormat="1" ht="94.5" customHeight="1" hidden="1">
      <c r="A85" s="283" t="s">
        <v>353</v>
      </c>
      <c r="B85" s="283"/>
      <c r="C85" s="283"/>
      <c r="D85" s="267" t="s">
        <v>627</v>
      </c>
      <c r="E85" s="241">
        <f aca="true" t="shared" si="31" ref="E85:K85">E86</f>
        <v>0</v>
      </c>
      <c r="F85" s="241">
        <f t="shared" si="31"/>
        <v>0</v>
      </c>
      <c r="G85" s="241">
        <f t="shared" si="31"/>
        <v>0</v>
      </c>
      <c r="H85" s="241">
        <f t="shared" si="31"/>
        <v>0</v>
      </c>
      <c r="I85" s="241">
        <f t="shared" si="31"/>
        <v>0</v>
      </c>
      <c r="J85" s="241">
        <f t="shared" si="31"/>
        <v>0</v>
      </c>
      <c r="K85" s="241">
        <f t="shared" si="31"/>
        <v>0</v>
      </c>
      <c r="L85" s="241">
        <f>L112</f>
        <v>0</v>
      </c>
      <c r="M85" s="241">
        <f>M86</f>
        <v>0</v>
      </c>
      <c r="N85" s="241">
        <f>N86</f>
        <v>0</v>
      </c>
      <c r="O85" s="241">
        <f>O86</f>
        <v>0</v>
      </c>
      <c r="P85" s="241">
        <f>P86</f>
        <v>0</v>
      </c>
      <c r="Q85" s="241">
        <f>Q86</f>
        <v>0</v>
      </c>
      <c r="R85" s="383">
        <f t="shared" si="30"/>
        <v>0</v>
      </c>
      <c r="S85" s="165">
        <f t="shared" si="27"/>
        <v>0</v>
      </c>
      <c r="T85" s="183">
        <f>S85-R85</f>
        <v>0</v>
      </c>
      <c r="U85" s="167">
        <f t="shared" si="28"/>
        <v>0</v>
      </c>
      <c r="V85" s="167"/>
      <c r="W85" s="167">
        <f t="shared" si="29"/>
        <v>0</v>
      </c>
    </row>
    <row r="86" spans="1:23" s="187" customFormat="1" ht="81.75" customHeight="1" hidden="1">
      <c r="A86" s="283" t="s">
        <v>354</v>
      </c>
      <c r="B86" s="283"/>
      <c r="C86" s="283"/>
      <c r="D86" s="267" t="s">
        <v>627</v>
      </c>
      <c r="E86" s="241">
        <f aca="true" t="shared" si="32" ref="E86:K86">E87+E88+E89+E90+E91+E92+E93+E94+E95+E96+E97+E98+E99+E100+E102+E104+E105+E106+E107+E108+E109+E112+E113+E116+E117+E118+E120+E121+E122+E124+E126+E103+E110+E111+E119+E125+E129+E130</f>
        <v>0</v>
      </c>
      <c r="F86" s="241">
        <f t="shared" si="32"/>
        <v>0</v>
      </c>
      <c r="G86" s="241">
        <f t="shared" si="32"/>
        <v>0</v>
      </c>
      <c r="H86" s="241">
        <f t="shared" si="32"/>
        <v>0</v>
      </c>
      <c r="I86" s="241">
        <f t="shared" si="32"/>
        <v>0</v>
      </c>
      <c r="J86" s="241">
        <f t="shared" si="32"/>
        <v>0</v>
      </c>
      <c r="K86" s="241">
        <f t="shared" si="32"/>
        <v>0</v>
      </c>
      <c r="L86" s="241">
        <f>L112</f>
        <v>0</v>
      </c>
      <c r="M86" s="241">
        <f>M87+M88+M89+M90+M91+M92+M93+M94+M95+M96+M97+M98+M99+M100+M102+M104+M105+M106+M107+M108+M109+M112+M113+M116+M117+M118+M120+M121+M122+M124+M126+M103+M110+M111+M119+M125+M129+M130</f>
        <v>0</v>
      </c>
      <c r="N86" s="241">
        <f>N87+N88+N89+N90+N91+N92+N93+N94+N95+N96+N97+N98+N99+N100+N102+N104+N105+N106+N107+N108+N109+N112+N113+N116+N117+N118+N120+N121+N122+N124+N126+N103+N110+N111+N119+N125+N129+N130</f>
        <v>0</v>
      </c>
      <c r="O86" s="241">
        <f>O87+O88+O89+O90+O91+O92+O93+O94+O95+O96+O97+O98+O99+O100+O102+O104+O105+O106+O107+O108+O109+O112+O113+O116+O117+O118+O120+O121+O122+O124+O126+O103+O110+O111+O119+O125+O129+O130</f>
        <v>0</v>
      </c>
      <c r="P86" s="241">
        <f>P87+P88+P89+P90+P91+P92+P93+P94+P95+P96+P97+P98+P99+P100+P102+P104+P105+P106+P107+P108+P109+P112+P113+P116+P117+P118+P120+P121+P122+P124+P126+P103+P110+P111+P119+P125+P129+P130</f>
        <v>0</v>
      </c>
      <c r="Q86" s="241">
        <f>Q87+Q88+Q89+Q90+Q91+Q92+Q93+Q94+Q95+Q96+Q97+Q98+Q99+Q100+Q102+Q104+Q105+Q106+Q107+Q108+Q109+Q112+Q113+Q116+Q117+Q118+Q120+Q121+Q122+Q124+Q126+Q103+Q110+Q111+Q119+Q125+Q129+Q130</f>
        <v>0</v>
      </c>
      <c r="R86" s="386">
        <f t="shared" si="30"/>
        <v>0</v>
      </c>
      <c r="S86" s="165">
        <f t="shared" si="27"/>
        <v>0</v>
      </c>
      <c r="T86" s="183">
        <f>S86-R86</f>
        <v>0</v>
      </c>
      <c r="U86" s="167">
        <f t="shared" si="28"/>
        <v>0</v>
      </c>
      <c r="V86" s="167"/>
      <c r="W86" s="167">
        <f t="shared" si="29"/>
        <v>0</v>
      </c>
    </row>
    <row r="87" spans="1:23" s="187" customFormat="1" ht="49.5" customHeight="1" hidden="1">
      <c r="A87" s="294" t="s">
        <v>628</v>
      </c>
      <c r="B87" s="295">
        <v>3011</v>
      </c>
      <c r="C87" s="294" t="s">
        <v>481</v>
      </c>
      <c r="D87" s="61" t="s">
        <v>427</v>
      </c>
      <c r="E87" s="245">
        <f aca="true" t="shared" si="33" ref="E87:E113">F87+I87</f>
        <v>0</v>
      </c>
      <c r="F87" s="245"/>
      <c r="G87" s="296"/>
      <c r="H87" s="296"/>
      <c r="I87" s="245"/>
      <c r="J87" s="245">
        <f>+K87+O87</f>
        <v>0</v>
      </c>
      <c r="K87" s="296"/>
      <c r="L87" s="296"/>
      <c r="M87" s="296"/>
      <c r="N87" s="296"/>
      <c r="O87" s="296"/>
      <c r="P87" s="296"/>
      <c r="Q87" s="296"/>
      <c r="R87" s="386">
        <f t="shared" si="30"/>
        <v>0</v>
      </c>
      <c r="S87" s="165">
        <f t="shared" si="27"/>
        <v>0</v>
      </c>
      <c r="T87" s="183"/>
      <c r="U87" s="167">
        <f t="shared" si="28"/>
        <v>0</v>
      </c>
      <c r="V87" s="167"/>
      <c r="W87" s="167">
        <f t="shared" si="29"/>
        <v>0</v>
      </c>
    </row>
    <row r="88" spans="1:23" s="187" customFormat="1" ht="41.25" customHeight="1" hidden="1">
      <c r="A88" s="294" t="s">
        <v>428</v>
      </c>
      <c r="B88" s="295">
        <v>3012</v>
      </c>
      <c r="C88" s="294" t="s">
        <v>19</v>
      </c>
      <c r="D88" s="64" t="s">
        <v>7</v>
      </c>
      <c r="E88" s="253">
        <f t="shared" si="33"/>
        <v>0</v>
      </c>
      <c r="F88" s="253"/>
      <c r="G88" s="297"/>
      <c r="H88" s="297"/>
      <c r="I88" s="253"/>
      <c r="J88" s="253">
        <f>+K88+O88</f>
        <v>0</v>
      </c>
      <c r="K88" s="297"/>
      <c r="L88" s="297"/>
      <c r="M88" s="297"/>
      <c r="N88" s="297"/>
      <c r="O88" s="297"/>
      <c r="P88" s="297"/>
      <c r="Q88" s="297"/>
      <c r="R88" s="386">
        <f t="shared" si="30"/>
        <v>0</v>
      </c>
      <c r="S88" s="165">
        <f t="shared" si="27"/>
        <v>0</v>
      </c>
      <c r="T88" s="183">
        <f aca="true" t="shared" si="34" ref="T88:T93">S88-R88</f>
        <v>0</v>
      </c>
      <c r="U88" s="167">
        <f t="shared" si="28"/>
        <v>0</v>
      </c>
      <c r="V88" s="167"/>
      <c r="W88" s="167">
        <f t="shared" si="29"/>
        <v>0</v>
      </c>
    </row>
    <row r="89" spans="1:23" s="187" customFormat="1" ht="63" customHeight="1" hidden="1">
      <c r="A89" s="294" t="s">
        <v>429</v>
      </c>
      <c r="B89" s="295">
        <v>3021</v>
      </c>
      <c r="C89" s="294" t="s">
        <v>481</v>
      </c>
      <c r="D89" s="61" t="s">
        <v>45</v>
      </c>
      <c r="E89" s="245">
        <f t="shared" si="33"/>
        <v>0</v>
      </c>
      <c r="F89" s="245"/>
      <c r="G89" s="245"/>
      <c r="H89" s="245"/>
      <c r="I89" s="245"/>
      <c r="J89" s="245">
        <f>+K89+O89</f>
        <v>0</v>
      </c>
      <c r="K89" s="279"/>
      <c r="L89" s="279"/>
      <c r="M89" s="279"/>
      <c r="N89" s="279"/>
      <c r="O89" s="245"/>
      <c r="P89" s="279"/>
      <c r="Q89" s="279"/>
      <c r="R89" s="386">
        <f t="shared" si="30"/>
        <v>0</v>
      </c>
      <c r="S89" s="165">
        <f t="shared" si="27"/>
        <v>0</v>
      </c>
      <c r="T89" s="183">
        <f t="shared" si="34"/>
        <v>0</v>
      </c>
      <c r="U89" s="167">
        <f t="shared" si="28"/>
        <v>0</v>
      </c>
      <c r="V89" s="167"/>
      <c r="W89" s="167">
        <f t="shared" si="29"/>
        <v>0</v>
      </c>
    </row>
    <row r="90" spans="1:23" s="187" customFormat="1" ht="66.75" customHeight="1" hidden="1">
      <c r="A90" s="294" t="s">
        <v>46</v>
      </c>
      <c r="B90" s="295">
        <v>3022</v>
      </c>
      <c r="C90" s="294" t="s">
        <v>19</v>
      </c>
      <c r="D90" s="61" t="s">
        <v>47</v>
      </c>
      <c r="E90" s="245">
        <f t="shared" si="33"/>
        <v>0</v>
      </c>
      <c r="F90" s="245"/>
      <c r="G90" s="272"/>
      <c r="H90" s="272"/>
      <c r="I90" s="272"/>
      <c r="J90" s="272">
        <f>+K90+O90</f>
        <v>0</v>
      </c>
      <c r="K90" s="288"/>
      <c r="L90" s="288"/>
      <c r="M90" s="288"/>
      <c r="N90" s="288"/>
      <c r="O90" s="272"/>
      <c r="P90" s="272"/>
      <c r="Q90" s="272"/>
      <c r="R90" s="386">
        <f t="shared" si="30"/>
        <v>0</v>
      </c>
      <c r="S90" s="165">
        <f t="shared" si="27"/>
        <v>0</v>
      </c>
      <c r="T90" s="183">
        <f t="shared" si="34"/>
        <v>0</v>
      </c>
      <c r="U90" s="167">
        <f t="shared" si="28"/>
        <v>0</v>
      </c>
      <c r="V90" s="167"/>
      <c r="W90" s="167">
        <f t="shared" si="29"/>
        <v>0</v>
      </c>
    </row>
    <row r="91" spans="1:23" s="187" customFormat="1" ht="24" customHeight="1" hidden="1">
      <c r="A91" s="294" t="s">
        <v>48</v>
      </c>
      <c r="B91" s="295">
        <v>3031</v>
      </c>
      <c r="C91" s="294" t="s">
        <v>481</v>
      </c>
      <c r="D91" s="62" t="s">
        <v>49</v>
      </c>
      <c r="E91" s="245">
        <f t="shared" si="33"/>
        <v>0</v>
      </c>
      <c r="F91" s="245"/>
      <c r="G91" s="272"/>
      <c r="H91" s="272"/>
      <c r="I91" s="272"/>
      <c r="J91" s="272"/>
      <c r="K91" s="288"/>
      <c r="L91" s="288"/>
      <c r="M91" s="288"/>
      <c r="N91" s="288"/>
      <c r="O91" s="272"/>
      <c r="P91" s="272"/>
      <c r="Q91" s="272"/>
      <c r="R91" s="386">
        <f t="shared" si="30"/>
        <v>0</v>
      </c>
      <c r="S91" s="165">
        <f t="shared" si="27"/>
        <v>0</v>
      </c>
      <c r="T91" s="183">
        <f t="shared" si="34"/>
        <v>0</v>
      </c>
      <c r="U91" s="167">
        <f t="shared" si="28"/>
        <v>0</v>
      </c>
      <c r="V91" s="167"/>
      <c r="W91" s="167">
        <f t="shared" si="29"/>
        <v>0</v>
      </c>
    </row>
    <row r="92" spans="1:23" s="187" customFormat="1" ht="30.75" customHeight="1" hidden="1">
      <c r="A92" s="294" t="s">
        <v>50</v>
      </c>
      <c r="B92" s="295">
        <v>3032</v>
      </c>
      <c r="C92" s="294" t="s">
        <v>401</v>
      </c>
      <c r="D92" s="62" t="s">
        <v>51</v>
      </c>
      <c r="E92" s="245">
        <f t="shared" si="33"/>
        <v>0</v>
      </c>
      <c r="F92" s="245"/>
      <c r="G92" s="272"/>
      <c r="H92" s="272"/>
      <c r="I92" s="272"/>
      <c r="J92" s="272"/>
      <c r="K92" s="288"/>
      <c r="L92" s="288"/>
      <c r="M92" s="288"/>
      <c r="N92" s="288"/>
      <c r="O92" s="272"/>
      <c r="P92" s="288"/>
      <c r="Q92" s="288"/>
      <c r="R92" s="386">
        <f t="shared" si="30"/>
        <v>0</v>
      </c>
      <c r="S92" s="165">
        <f t="shared" si="27"/>
        <v>0</v>
      </c>
      <c r="T92" s="183">
        <f t="shared" si="34"/>
        <v>0</v>
      </c>
      <c r="U92" s="167">
        <f t="shared" si="28"/>
        <v>0</v>
      </c>
      <c r="V92" s="167"/>
      <c r="W92" s="167">
        <f t="shared" si="29"/>
        <v>0</v>
      </c>
    </row>
    <row r="93" spans="1:23" s="187" customFormat="1" ht="26.25" customHeight="1" hidden="1">
      <c r="A93" s="294" t="s">
        <v>52</v>
      </c>
      <c r="B93" s="295">
        <v>3033</v>
      </c>
      <c r="C93" s="294" t="s">
        <v>401</v>
      </c>
      <c r="D93" s="61" t="s">
        <v>53</v>
      </c>
      <c r="E93" s="245">
        <f t="shared" si="33"/>
        <v>0</v>
      </c>
      <c r="F93" s="245"/>
      <c r="G93" s="272"/>
      <c r="H93" s="272"/>
      <c r="I93" s="272"/>
      <c r="J93" s="272"/>
      <c r="K93" s="288"/>
      <c r="L93" s="288"/>
      <c r="M93" s="288"/>
      <c r="N93" s="288"/>
      <c r="O93" s="272"/>
      <c r="P93" s="288"/>
      <c r="Q93" s="288"/>
      <c r="R93" s="383">
        <f t="shared" si="30"/>
        <v>0</v>
      </c>
      <c r="S93" s="165">
        <f t="shared" si="27"/>
        <v>0</v>
      </c>
      <c r="T93" s="183">
        <f t="shared" si="34"/>
        <v>0</v>
      </c>
      <c r="U93" s="167">
        <f t="shared" si="28"/>
        <v>0</v>
      </c>
      <c r="V93" s="167"/>
      <c r="W93" s="167">
        <f t="shared" si="29"/>
        <v>0</v>
      </c>
    </row>
    <row r="94" spans="1:23" s="187" customFormat="1" ht="23.25" customHeight="1" hidden="1">
      <c r="A94" s="294" t="s">
        <v>105</v>
      </c>
      <c r="B94" s="295">
        <v>3035</v>
      </c>
      <c r="C94" s="294" t="s">
        <v>401</v>
      </c>
      <c r="D94" s="61" t="s">
        <v>629</v>
      </c>
      <c r="E94" s="245">
        <f t="shared" si="33"/>
        <v>0</v>
      </c>
      <c r="F94" s="245"/>
      <c r="G94" s="272"/>
      <c r="H94" s="272"/>
      <c r="I94" s="272"/>
      <c r="J94" s="272"/>
      <c r="K94" s="272"/>
      <c r="L94" s="272"/>
      <c r="M94" s="272"/>
      <c r="N94" s="272"/>
      <c r="O94" s="272"/>
      <c r="P94" s="272"/>
      <c r="Q94" s="272"/>
      <c r="R94" s="383">
        <f t="shared" si="30"/>
        <v>0</v>
      </c>
      <c r="S94" s="165">
        <f t="shared" si="27"/>
        <v>0</v>
      </c>
      <c r="T94" s="183"/>
      <c r="U94" s="167"/>
      <c r="V94" s="167"/>
      <c r="W94" s="167"/>
    </row>
    <row r="95" spans="1:23" s="194" customFormat="1" ht="30.75" customHeight="1" hidden="1">
      <c r="A95" s="294" t="s">
        <v>106</v>
      </c>
      <c r="B95" s="295">
        <v>3041</v>
      </c>
      <c r="C95" s="294" t="s">
        <v>399</v>
      </c>
      <c r="D95" s="298" t="s">
        <v>500</v>
      </c>
      <c r="E95" s="245">
        <f t="shared" si="33"/>
        <v>0</v>
      </c>
      <c r="F95" s="245"/>
      <c r="G95" s="272"/>
      <c r="H95" s="272"/>
      <c r="I95" s="272"/>
      <c r="J95" s="272">
        <f aca="true" t="shared" si="35" ref="J95:J101">+K95+O95</f>
        <v>0</v>
      </c>
      <c r="K95" s="288"/>
      <c r="L95" s="288"/>
      <c r="M95" s="288"/>
      <c r="N95" s="288"/>
      <c r="O95" s="272"/>
      <c r="P95" s="288"/>
      <c r="Q95" s="288"/>
      <c r="R95" s="381">
        <f t="shared" si="30"/>
        <v>0</v>
      </c>
      <c r="S95" s="165">
        <f t="shared" si="27"/>
        <v>0</v>
      </c>
      <c r="T95" s="176">
        <f>S95-R95</f>
        <v>0</v>
      </c>
      <c r="U95" s="173">
        <f>Q95-P95</f>
        <v>0</v>
      </c>
      <c r="V95" s="173"/>
      <c r="W95" s="173">
        <f>P95-O95</f>
        <v>0</v>
      </c>
    </row>
    <row r="96" spans="1:23" s="187" customFormat="1" ht="36" customHeight="1" hidden="1">
      <c r="A96" s="294" t="s">
        <v>501</v>
      </c>
      <c r="B96" s="295">
        <v>3042</v>
      </c>
      <c r="C96" s="294" t="s">
        <v>399</v>
      </c>
      <c r="D96" s="61" t="s">
        <v>502</v>
      </c>
      <c r="E96" s="245">
        <f t="shared" si="33"/>
        <v>0</v>
      </c>
      <c r="F96" s="245"/>
      <c r="G96" s="272"/>
      <c r="H96" s="272"/>
      <c r="I96" s="272"/>
      <c r="J96" s="272">
        <f t="shared" si="35"/>
        <v>0</v>
      </c>
      <c r="K96" s="288"/>
      <c r="L96" s="288"/>
      <c r="M96" s="288"/>
      <c r="N96" s="288"/>
      <c r="O96" s="272"/>
      <c r="P96" s="288"/>
      <c r="Q96" s="288"/>
      <c r="R96" s="383">
        <f t="shared" si="30"/>
        <v>0</v>
      </c>
      <c r="S96" s="165">
        <f t="shared" si="27"/>
        <v>0</v>
      </c>
      <c r="T96" s="183">
        <f>S96-R96</f>
        <v>0</v>
      </c>
      <c r="U96" s="167">
        <f>Q96-P96</f>
        <v>0</v>
      </c>
      <c r="V96" s="167"/>
      <c r="W96" s="167">
        <f>P96-O96</f>
        <v>0</v>
      </c>
    </row>
    <row r="97" spans="1:23" s="187" customFormat="1" ht="35.25" customHeight="1" hidden="1">
      <c r="A97" s="294" t="s">
        <v>503</v>
      </c>
      <c r="B97" s="295">
        <v>3043</v>
      </c>
      <c r="C97" s="294" t="s">
        <v>399</v>
      </c>
      <c r="D97" s="61" t="s">
        <v>107</v>
      </c>
      <c r="E97" s="245">
        <f t="shared" si="33"/>
        <v>0</v>
      </c>
      <c r="F97" s="245"/>
      <c r="G97" s="272"/>
      <c r="H97" s="272"/>
      <c r="I97" s="272"/>
      <c r="J97" s="272">
        <f t="shared" si="35"/>
        <v>0</v>
      </c>
      <c r="K97" s="288"/>
      <c r="L97" s="288"/>
      <c r="M97" s="288"/>
      <c r="N97" s="288"/>
      <c r="O97" s="272"/>
      <c r="P97" s="288"/>
      <c r="Q97" s="288"/>
      <c r="R97" s="386">
        <f t="shared" si="30"/>
        <v>0</v>
      </c>
      <c r="S97" s="165">
        <f t="shared" si="27"/>
        <v>0</v>
      </c>
      <c r="T97" s="183">
        <f>S97-R97</f>
        <v>0</v>
      </c>
      <c r="U97" s="167">
        <f>Q97-P97</f>
        <v>0</v>
      </c>
      <c r="V97" s="167"/>
      <c r="W97" s="167">
        <f>P97-O97</f>
        <v>0</v>
      </c>
    </row>
    <row r="98" spans="1:23" s="187" customFormat="1" ht="35.25" customHeight="1" hidden="1">
      <c r="A98" s="294" t="s">
        <v>108</v>
      </c>
      <c r="B98" s="295">
        <v>3044</v>
      </c>
      <c r="C98" s="294" t="s">
        <v>399</v>
      </c>
      <c r="D98" s="61" t="s">
        <v>109</v>
      </c>
      <c r="E98" s="245">
        <f t="shared" si="33"/>
        <v>0</v>
      </c>
      <c r="F98" s="245"/>
      <c r="G98" s="272"/>
      <c r="H98" s="272"/>
      <c r="I98" s="272"/>
      <c r="J98" s="272">
        <f t="shared" si="35"/>
        <v>0</v>
      </c>
      <c r="K98" s="288"/>
      <c r="L98" s="288"/>
      <c r="M98" s="288"/>
      <c r="N98" s="288"/>
      <c r="O98" s="272"/>
      <c r="P98" s="288"/>
      <c r="Q98" s="288"/>
      <c r="R98" s="383">
        <f t="shared" si="30"/>
        <v>0</v>
      </c>
      <c r="S98" s="165">
        <f t="shared" si="27"/>
        <v>0</v>
      </c>
      <c r="T98" s="183"/>
      <c r="U98" s="167">
        <f>Q98-P98</f>
        <v>0</v>
      </c>
      <c r="V98" s="167"/>
      <c r="W98" s="167">
        <f>P98-O98</f>
        <v>0</v>
      </c>
    </row>
    <row r="99" spans="1:23" s="187" customFormat="1" ht="33" customHeight="1" hidden="1">
      <c r="A99" s="294" t="s">
        <v>508</v>
      </c>
      <c r="B99" s="295">
        <v>3045</v>
      </c>
      <c r="C99" s="294" t="s">
        <v>399</v>
      </c>
      <c r="D99" s="61" t="s">
        <v>495</v>
      </c>
      <c r="E99" s="253">
        <f t="shared" si="33"/>
        <v>0</v>
      </c>
      <c r="F99" s="253"/>
      <c r="G99" s="274"/>
      <c r="H99" s="274"/>
      <c r="I99" s="274"/>
      <c r="J99" s="274">
        <f t="shared" si="35"/>
        <v>0</v>
      </c>
      <c r="K99" s="293"/>
      <c r="L99" s="293"/>
      <c r="M99" s="293"/>
      <c r="N99" s="293"/>
      <c r="O99" s="274"/>
      <c r="P99" s="293"/>
      <c r="Q99" s="293"/>
      <c r="R99" s="383">
        <f t="shared" si="30"/>
        <v>0</v>
      </c>
      <c r="S99" s="165"/>
      <c r="T99" s="183"/>
      <c r="U99" s="167"/>
      <c r="V99" s="167"/>
      <c r="W99" s="167"/>
    </row>
    <row r="100" spans="1:23" s="186" customFormat="1" ht="76.5" customHeight="1" hidden="1">
      <c r="A100" s="294" t="s">
        <v>496</v>
      </c>
      <c r="B100" s="295">
        <v>3046</v>
      </c>
      <c r="C100" s="294" t="s">
        <v>399</v>
      </c>
      <c r="D100" s="61" t="s">
        <v>497</v>
      </c>
      <c r="E100" s="245">
        <f t="shared" si="33"/>
        <v>0</v>
      </c>
      <c r="F100" s="245"/>
      <c r="G100" s="272"/>
      <c r="H100" s="272"/>
      <c r="I100" s="272"/>
      <c r="J100" s="272">
        <f t="shared" si="35"/>
        <v>0</v>
      </c>
      <c r="K100" s="288"/>
      <c r="L100" s="288"/>
      <c r="M100" s="288"/>
      <c r="N100" s="288"/>
      <c r="O100" s="272"/>
      <c r="P100" s="288"/>
      <c r="Q100" s="288"/>
      <c r="R100" s="383">
        <f t="shared" si="30"/>
        <v>0</v>
      </c>
      <c r="S100" s="165">
        <f aca="true" t="shared" si="36" ref="S100:S105">+E100+J100</f>
        <v>0</v>
      </c>
      <c r="T100" s="183">
        <f>S100-R100</f>
        <v>0</v>
      </c>
      <c r="U100" s="167">
        <f aca="true" t="shared" si="37" ref="U100:U105">Q100-P100</f>
        <v>0</v>
      </c>
      <c r="V100" s="167"/>
      <c r="W100" s="167">
        <f aca="true" t="shared" si="38" ref="W100:W105">P100-O100</f>
        <v>0</v>
      </c>
    </row>
    <row r="101" spans="1:36" s="195" customFormat="1" ht="29.25" customHeight="1" hidden="1">
      <c r="A101" s="294"/>
      <c r="B101" s="295"/>
      <c r="C101" s="294"/>
      <c r="D101" s="61"/>
      <c r="E101" s="272">
        <f t="shared" si="33"/>
        <v>0</v>
      </c>
      <c r="F101" s="272"/>
      <c r="G101" s="272"/>
      <c r="H101" s="272"/>
      <c r="I101" s="272"/>
      <c r="J101" s="272">
        <f t="shared" si="35"/>
        <v>0</v>
      </c>
      <c r="K101" s="288"/>
      <c r="L101" s="288"/>
      <c r="M101" s="288"/>
      <c r="N101" s="288"/>
      <c r="O101" s="272"/>
      <c r="P101" s="288"/>
      <c r="Q101" s="288"/>
      <c r="R101" s="384">
        <f>J101+E101</f>
        <v>0</v>
      </c>
      <c r="S101" s="165">
        <f t="shared" si="36"/>
        <v>0</v>
      </c>
      <c r="T101" s="176">
        <f>S101-R101</f>
        <v>0</v>
      </c>
      <c r="U101" s="173">
        <f t="shared" si="37"/>
        <v>0</v>
      </c>
      <c r="V101" s="173"/>
      <c r="W101" s="173">
        <f t="shared" si="38"/>
        <v>0</v>
      </c>
      <c r="AJ101" s="196"/>
    </row>
    <row r="102" spans="1:36" s="195" customFormat="1" ht="42" customHeight="1" hidden="1">
      <c r="A102" s="294" t="s">
        <v>498</v>
      </c>
      <c r="B102" s="295">
        <v>3047</v>
      </c>
      <c r="C102" s="294" t="s">
        <v>399</v>
      </c>
      <c r="D102" s="61" t="s">
        <v>499</v>
      </c>
      <c r="E102" s="245">
        <f t="shared" si="33"/>
        <v>0</v>
      </c>
      <c r="F102" s="245"/>
      <c r="G102" s="272"/>
      <c r="H102" s="272"/>
      <c r="I102" s="272"/>
      <c r="J102" s="272">
        <f>K102+O102</f>
        <v>0</v>
      </c>
      <c r="K102" s="288"/>
      <c r="L102" s="288"/>
      <c r="M102" s="288"/>
      <c r="N102" s="288"/>
      <c r="O102" s="272"/>
      <c r="P102" s="288"/>
      <c r="Q102" s="288"/>
      <c r="R102" s="384">
        <f>J102+E102</f>
        <v>0</v>
      </c>
      <c r="S102" s="165">
        <f t="shared" si="36"/>
        <v>0</v>
      </c>
      <c r="T102" s="176"/>
      <c r="U102" s="173">
        <f t="shared" si="37"/>
        <v>0</v>
      </c>
      <c r="V102" s="173"/>
      <c r="W102" s="173">
        <f t="shared" si="38"/>
        <v>0</v>
      </c>
      <c r="AJ102" s="196"/>
    </row>
    <row r="103" spans="1:23" s="186" customFormat="1" ht="33" customHeight="1" hidden="1">
      <c r="A103" s="294" t="s">
        <v>716</v>
      </c>
      <c r="B103" s="295">
        <v>3049</v>
      </c>
      <c r="C103" s="294" t="s">
        <v>399</v>
      </c>
      <c r="D103" s="65" t="s">
        <v>717</v>
      </c>
      <c r="E103" s="245">
        <f t="shared" si="33"/>
        <v>0</v>
      </c>
      <c r="F103" s="245"/>
      <c r="G103" s="272"/>
      <c r="H103" s="272"/>
      <c r="I103" s="272"/>
      <c r="J103" s="272"/>
      <c r="K103" s="288"/>
      <c r="L103" s="288"/>
      <c r="M103" s="288"/>
      <c r="N103" s="288"/>
      <c r="O103" s="272"/>
      <c r="P103" s="288"/>
      <c r="Q103" s="288"/>
      <c r="R103" s="383">
        <f aca="true" t="shared" si="39" ref="R103:R109">+J103+E103</f>
        <v>0</v>
      </c>
      <c r="S103" s="165">
        <f t="shared" si="36"/>
        <v>0</v>
      </c>
      <c r="T103" s="183">
        <f>S103-R103</f>
        <v>0</v>
      </c>
      <c r="U103" s="167">
        <f t="shared" si="37"/>
        <v>0</v>
      </c>
      <c r="V103" s="167"/>
      <c r="W103" s="167">
        <f t="shared" si="38"/>
        <v>0</v>
      </c>
    </row>
    <row r="104" spans="1:23" s="186" customFormat="1" ht="45" customHeight="1" hidden="1">
      <c r="A104" s="294" t="s">
        <v>355</v>
      </c>
      <c r="B104" s="295">
        <v>3050</v>
      </c>
      <c r="C104" s="294" t="s">
        <v>401</v>
      </c>
      <c r="D104" s="299" t="s">
        <v>376</v>
      </c>
      <c r="E104" s="269">
        <f t="shared" si="33"/>
        <v>0</v>
      </c>
      <c r="F104" s="245"/>
      <c r="G104" s="245"/>
      <c r="H104" s="245"/>
      <c r="I104" s="245"/>
      <c r="J104" s="245"/>
      <c r="K104" s="279"/>
      <c r="L104" s="279"/>
      <c r="M104" s="279"/>
      <c r="N104" s="279"/>
      <c r="O104" s="245"/>
      <c r="P104" s="279"/>
      <c r="Q104" s="279"/>
      <c r="R104" s="383">
        <f t="shared" si="39"/>
        <v>0</v>
      </c>
      <c r="S104" s="165">
        <f t="shared" si="36"/>
        <v>0</v>
      </c>
      <c r="T104" s="183">
        <f>S104-R104</f>
        <v>0</v>
      </c>
      <c r="U104" s="167">
        <f t="shared" si="37"/>
        <v>0</v>
      </c>
      <c r="V104" s="167"/>
      <c r="W104" s="167">
        <f t="shared" si="38"/>
        <v>0</v>
      </c>
    </row>
    <row r="105" spans="1:23" s="197" customFormat="1" ht="51" customHeight="1" hidden="1">
      <c r="A105" s="294" t="s">
        <v>377</v>
      </c>
      <c r="B105" s="295">
        <v>3081</v>
      </c>
      <c r="C105" s="294" t="s">
        <v>483</v>
      </c>
      <c r="D105" s="299" t="s">
        <v>378</v>
      </c>
      <c r="E105" s="269">
        <f t="shared" si="33"/>
        <v>0</v>
      </c>
      <c r="F105" s="258"/>
      <c r="G105" s="256"/>
      <c r="H105" s="256"/>
      <c r="I105" s="256"/>
      <c r="J105" s="256">
        <f>+K105+O105</f>
        <v>0</v>
      </c>
      <c r="K105" s="300"/>
      <c r="L105" s="300"/>
      <c r="M105" s="300"/>
      <c r="N105" s="300"/>
      <c r="O105" s="256"/>
      <c r="P105" s="256"/>
      <c r="Q105" s="256"/>
      <c r="R105" s="381">
        <f t="shared" si="39"/>
        <v>0</v>
      </c>
      <c r="S105" s="165">
        <f t="shared" si="36"/>
        <v>0</v>
      </c>
      <c r="T105" s="176">
        <f>S105-R105</f>
        <v>0</v>
      </c>
      <c r="U105" s="173">
        <f t="shared" si="37"/>
        <v>0</v>
      </c>
      <c r="V105" s="173"/>
      <c r="W105" s="173">
        <f t="shared" si="38"/>
        <v>0</v>
      </c>
    </row>
    <row r="106" spans="1:23" s="197" customFormat="1" ht="120.75" customHeight="1" hidden="1">
      <c r="A106" s="294" t="s">
        <v>437</v>
      </c>
      <c r="B106" s="295">
        <v>3082</v>
      </c>
      <c r="C106" s="294" t="s">
        <v>483</v>
      </c>
      <c r="D106" s="299" t="s">
        <v>8</v>
      </c>
      <c r="E106" s="269">
        <f t="shared" si="33"/>
        <v>0</v>
      </c>
      <c r="F106" s="258"/>
      <c r="G106" s="256"/>
      <c r="H106" s="256"/>
      <c r="I106" s="256"/>
      <c r="J106" s="256">
        <f>K106+O106</f>
        <v>0</v>
      </c>
      <c r="K106" s="300"/>
      <c r="L106" s="300"/>
      <c r="M106" s="300"/>
      <c r="N106" s="300"/>
      <c r="O106" s="256"/>
      <c r="P106" s="256"/>
      <c r="Q106" s="256"/>
      <c r="R106" s="383">
        <f t="shared" si="39"/>
        <v>0</v>
      </c>
      <c r="S106" s="165"/>
      <c r="T106" s="176"/>
      <c r="U106" s="173"/>
      <c r="V106" s="173"/>
      <c r="W106" s="173"/>
    </row>
    <row r="107" spans="1:23" s="197" customFormat="1" ht="48.75" customHeight="1" hidden="1">
      <c r="A107" s="294" t="s">
        <v>438</v>
      </c>
      <c r="B107" s="295">
        <v>3083</v>
      </c>
      <c r="C107" s="294" t="s">
        <v>483</v>
      </c>
      <c r="D107" s="299" t="s">
        <v>439</v>
      </c>
      <c r="E107" s="269">
        <f t="shared" si="33"/>
        <v>0</v>
      </c>
      <c r="F107" s="245"/>
      <c r="G107" s="245"/>
      <c r="H107" s="245"/>
      <c r="I107" s="245"/>
      <c r="J107" s="269">
        <f>+K107+O107</f>
        <v>0</v>
      </c>
      <c r="K107" s="279"/>
      <c r="L107" s="279"/>
      <c r="M107" s="279"/>
      <c r="N107" s="279"/>
      <c r="O107" s="245"/>
      <c r="P107" s="279"/>
      <c r="Q107" s="279"/>
      <c r="R107" s="383">
        <f t="shared" si="39"/>
        <v>0</v>
      </c>
      <c r="S107" s="165"/>
      <c r="T107" s="176"/>
      <c r="U107" s="173"/>
      <c r="V107" s="173"/>
      <c r="W107" s="173"/>
    </row>
    <row r="108" spans="1:23" s="197" customFormat="1" ht="101.25" customHeight="1" hidden="1">
      <c r="A108" s="294" t="s">
        <v>440</v>
      </c>
      <c r="B108" s="295">
        <v>3084</v>
      </c>
      <c r="C108" s="294" t="s">
        <v>483</v>
      </c>
      <c r="D108" s="299" t="s">
        <v>441</v>
      </c>
      <c r="E108" s="269">
        <f t="shared" si="33"/>
        <v>0</v>
      </c>
      <c r="F108" s="245"/>
      <c r="G108" s="245"/>
      <c r="H108" s="245"/>
      <c r="I108" s="245"/>
      <c r="J108" s="269">
        <f>+K108+O108</f>
        <v>0</v>
      </c>
      <c r="K108" s="279"/>
      <c r="L108" s="279"/>
      <c r="M108" s="279"/>
      <c r="N108" s="279"/>
      <c r="O108" s="245"/>
      <c r="P108" s="279"/>
      <c r="Q108" s="279"/>
      <c r="R108" s="381">
        <f t="shared" si="39"/>
        <v>0</v>
      </c>
      <c r="S108" s="165"/>
      <c r="T108" s="176"/>
      <c r="U108" s="173"/>
      <c r="V108" s="173"/>
      <c r="W108" s="173"/>
    </row>
    <row r="109" spans="1:23" s="197" customFormat="1" ht="57" customHeight="1" hidden="1">
      <c r="A109" s="294" t="s">
        <v>442</v>
      </c>
      <c r="B109" s="295">
        <v>3085</v>
      </c>
      <c r="C109" s="294" t="s">
        <v>483</v>
      </c>
      <c r="D109" s="299" t="s">
        <v>458</v>
      </c>
      <c r="E109" s="258">
        <f t="shared" si="33"/>
        <v>0</v>
      </c>
      <c r="F109" s="258"/>
      <c r="G109" s="256"/>
      <c r="H109" s="256"/>
      <c r="I109" s="256"/>
      <c r="J109" s="256">
        <f>+K109+O109</f>
        <v>0</v>
      </c>
      <c r="K109" s="256"/>
      <c r="L109" s="256"/>
      <c r="M109" s="256"/>
      <c r="N109" s="256"/>
      <c r="O109" s="256"/>
      <c r="P109" s="256"/>
      <c r="Q109" s="256"/>
      <c r="R109" s="381">
        <f t="shared" si="39"/>
        <v>0</v>
      </c>
      <c r="S109" s="165"/>
      <c r="T109" s="176"/>
      <c r="U109" s="173"/>
      <c r="V109" s="173"/>
      <c r="W109" s="173"/>
    </row>
    <row r="110" spans="1:23" s="197" customFormat="1" ht="66.75" customHeight="1" hidden="1">
      <c r="A110" s="294" t="s">
        <v>715</v>
      </c>
      <c r="B110" s="295">
        <v>3086</v>
      </c>
      <c r="C110" s="294" t="s">
        <v>399</v>
      </c>
      <c r="D110" s="65" t="s">
        <v>131</v>
      </c>
      <c r="E110" s="258">
        <f t="shared" si="33"/>
        <v>0</v>
      </c>
      <c r="F110" s="258"/>
      <c r="G110" s="256"/>
      <c r="H110" s="256"/>
      <c r="I110" s="256"/>
      <c r="J110" s="256"/>
      <c r="K110" s="256"/>
      <c r="L110" s="256"/>
      <c r="M110" s="256"/>
      <c r="N110" s="256"/>
      <c r="O110" s="256"/>
      <c r="P110" s="256"/>
      <c r="Q110" s="256"/>
      <c r="R110" s="381"/>
      <c r="S110" s="165"/>
      <c r="T110" s="176"/>
      <c r="U110" s="173"/>
      <c r="V110" s="173"/>
      <c r="W110" s="173"/>
    </row>
    <row r="111" spans="1:23" s="197" customFormat="1" ht="55.5" customHeight="1" hidden="1">
      <c r="A111" s="294" t="s">
        <v>465</v>
      </c>
      <c r="B111" s="295">
        <v>3087</v>
      </c>
      <c r="C111" s="294"/>
      <c r="D111" s="64" t="s">
        <v>466</v>
      </c>
      <c r="E111" s="258">
        <f t="shared" si="33"/>
        <v>0</v>
      </c>
      <c r="F111" s="258"/>
      <c r="G111" s="256"/>
      <c r="H111" s="256"/>
      <c r="I111" s="256"/>
      <c r="J111" s="256"/>
      <c r="K111" s="256"/>
      <c r="L111" s="256"/>
      <c r="M111" s="256"/>
      <c r="N111" s="256"/>
      <c r="O111" s="256"/>
      <c r="P111" s="256"/>
      <c r="Q111" s="256"/>
      <c r="R111" s="381"/>
      <c r="S111" s="165"/>
      <c r="T111" s="176"/>
      <c r="U111" s="173"/>
      <c r="V111" s="173"/>
      <c r="W111" s="173"/>
    </row>
    <row r="112" spans="1:23" s="197" customFormat="1" ht="48" customHeight="1" hidden="1">
      <c r="A112" s="294" t="s">
        <v>459</v>
      </c>
      <c r="B112" s="295">
        <v>3104</v>
      </c>
      <c r="C112" s="294" t="s">
        <v>486</v>
      </c>
      <c r="D112" s="299" t="s">
        <v>555</v>
      </c>
      <c r="E112" s="258">
        <f t="shared" si="33"/>
        <v>0</v>
      </c>
      <c r="F112" s="258"/>
      <c r="G112" s="258"/>
      <c r="H112" s="258"/>
      <c r="I112" s="258"/>
      <c r="J112" s="258"/>
      <c r="K112" s="258"/>
      <c r="L112" s="258"/>
      <c r="M112" s="258"/>
      <c r="N112" s="258"/>
      <c r="O112" s="258"/>
      <c r="P112" s="258"/>
      <c r="Q112" s="258"/>
      <c r="R112" s="381">
        <f aca="true" t="shared" si="40" ref="R112:R122">+J112+E112</f>
        <v>0</v>
      </c>
      <c r="S112" s="165"/>
      <c r="T112" s="176"/>
      <c r="U112" s="173"/>
      <c r="V112" s="173"/>
      <c r="W112" s="173"/>
    </row>
    <row r="113" spans="1:23" s="197" customFormat="1" ht="42" customHeight="1" hidden="1">
      <c r="A113" s="294" t="s">
        <v>2</v>
      </c>
      <c r="B113" s="295">
        <v>3121</v>
      </c>
      <c r="C113" s="294" t="s">
        <v>399</v>
      </c>
      <c r="D113" s="59" t="s">
        <v>455</v>
      </c>
      <c r="E113" s="245">
        <f t="shared" si="33"/>
        <v>0</v>
      </c>
      <c r="F113" s="258"/>
      <c r="G113" s="258"/>
      <c r="H113" s="258"/>
      <c r="I113" s="256"/>
      <c r="J113" s="256"/>
      <c r="K113" s="256"/>
      <c r="L113" s="256"/>
      <c r="M113" s="256"/>
      <c r="N113" s="256"/>
      <c r="O113" s="256"/>
      <c r="P113" s="256"/>
      <c r="Q113" s="256"/>
      <c r="R113" s="381">
        <f t="shared" si="40"/>
        <v>0</v>
      </c>
      <c r="S113" s="165"/>
      <c r="T113" s="176"/>
      <c r="U113" s="173"/>
      <c r="V113" s="173"/>
      <c r="W113" s="173"/>
    </row>
    <row r="114" spans="1:23" s="197" customFormat="1" ht="65.25" customHeight="1" hidden="1">
      <c r="A114" s="295"/>
      <c r="B114" s="295"/>
      <c r="C114" s="294"/>
      <c r="D114" s="59"/>
      <c r="E114" s="256"/>
      <c r="F114" s="301"/>
      <c r="G114" s="301"/>
      <c r="H114" s="301"/>
      <c r="I114" s="301"/>
      <c r="J114" s="256"/>
      <c r="K114" s="302"/>
      <c r="L114" s="302"/>
      <c r="M114" s="301"/>
      <c r="N114" s="301"/>
      <c r="O114" s="301"/>
      <c r="P114" s="301"/>
      <c r="Q114" s="301"/>
      <c r="R114" s="381">
        <f t="shared" si="40"/>
        <v>0</v>
      </c>
      <c r="S114" s="165"/>
      <c r="T114" s="176"/>
      <c r="U114" s="173"/>
      <c r="V114" s="173"/>
      <c r="W114" s="173"/>
    </row>
    <row r="115" spans="1:23" s="197" customFormat="1" ht="111" customHeight="1" hidden="1">
      <c r="A115" s="295"/>
      <c r="B115" s="295"/>
      <c r="C115" s="294"/>
      <c r="D115" s="59"/>
      <c r="E115" s="256"/>
      <c r="F115" s="301"/>
      <c r="G115" s="301"/>
      <c r="H115" s="301"/>
      <c r="I115" s="301"/>
      <c r="J115" s="256"/>
      <c r="K115" s="302"/>
      <c r="L115" s="302"/>
      <c r="M115" s="301"/>
      <c r="N115" s="301"/>
      <c r="O115" s="301"/>
      <c r="P115" s="301"/>
      <c r="Q115" s="301"/>
      <c r="R115" s="381">
        <f t="shared" si="40"/>
        <v>0</v>
      </c>
      <c r="S115" s="165"/>
      <c r="T115" s="176"/>
      <c r="U115" s="173"/>
      <c r="V115" s="173"/>
      <c r="W115" s="173"/>
    </row>
    <row r="116" spans="1:23" s="197" customFormat="1" ht="133.5" customHeight="1" hidden="1">
      <c r="A116" s="294" t="s">
        <v>3</v>
      </c>
      <c r="B116" s="295">
        <v>3122</v>
      </c>
      <c r="C116" s="294" t="s">
        <v>399</v>
      </c>
      <c r="D116" s="59" t="s">
        <v>43</v>
      </c>
      <c r="E116" s="245">
        <f aca="true" t="shared" si="41" ref="E116:E122">F116+I116</f>
        <v>0</v>
      </c>
      <c r="F116" s="258"/>
      <c r="G116" s="256"/>
      <c r="H116" s="256"/>
      <c r="I116" s="256"/>
      <c r="J116" s="256"/>
      <c r="K116" s="256"/>
      <c r="L116" s="256"/>
      <c r="M116" s="256"/>
      <c r="N116" s="256"/>
      <c r="O116" s="256"/>
      <c r="P116" s="256"/>
      <c r="Q116" s="256"/>
      <c r="R116" s="381">
        <f t="shared" si="40"/>
        <v>0</v>
      </c>
      <c r="S116" s="165"/>
      <c r="T116" s="176"/>
      <c r="U116" s="173"/>
      <c r="V116" s="173"/>
      <c r="W116" s="173"/>
    </row>
    <row r="117" spans="1:23" s="197" customFormat="1" ht="118.5" customHeight="1" hidden="1">
      <c r="A117" s="294" t="s">
        <v>4</v>
      </c>
      <c r="B117" s="295">
        <v>3123</v>
      </c>
      <c r="C117" s="294" t="s">
        <v>399</v>
      </c>
      <c r="D117" s="59" t="s">
        <v>490</v>
      </c>
      <c r="E117" s="245">
        <f t="shared" si="41"/>
        <v>0</v>
      </c>
      <c r="F117" s="258"/>
      <c r="G117" s="256"/>
      <c r="H117" s="256"/>
      <c r="I117" s="256"/>
      <c r="J117" s="256"/>
      <c r="K117" s="256"/>
      <c r="L117" s="256"/>
      <c r="M117" s="256"/>
      <c r="N117" s="256"/>
      <c r="O117" s="256"/>
      <c r="P117" s="256"/>
      <c r="Q117" s="256"/>
      <c r="R117" s="381">
        <f t="shared" si="40"/>
        <v>0</v>
      </c>
      <c r="S117" s="165"/>
      <c r="T117" s="176"/>
      <c r="U117" s="173"/>
      <c r="V117" s="173"/>
      <c r="W117" s="173"/>
    </row>
    <row r="118" spans="1:23" s="197" customFormat="1" ht="84.75" customHeight="1" hidden="1">
      <c r="A118" s="294" t="s">
        <v>601</v>
      </c>
      <c r="B118" s="295">
        <v>3131</v>
      </c>
      <c r="C118" s="294" t="s">
        <v>399</v>
      </c>
      <c r="D118" s="59" t="s">
        <v>68</v>
      </c>
      <c r="E118" s="245">
        <f t="shared" si="41"/>
        <v>0</v>
      </c>
      <c r="F118" s="258"/>
      <c r="G118" s="256"/>
      <c r="H118" s="256"/>
      <c r="I118" s="256"/>
      <c r="J118" s="256"/>
      <c r="K118" s="256"/>
      <c r="L118" s="256"/>
      <c r="M118" s="256"/>
      <c r="N118" s="256"/>
      <c r="O118" s="256"/>
      <c r="P118" s="256"/>
      <c r="Q118" s="256"/>
      <c r="R118" s="381">
        <f t="shared" si="40"/>
        <v>0</v>
      </c>
      <c r="S118" s="165"/>
      <c r="T118" s="176"/>
      <c r="U118" s="173"/>
      <c r="V118" s="173"/>
      <c r="W118" s="173"/>
    </row>
    <row r="119" spans="1:23" s="197" customFormat="1" ht="260.25" customHeight="1" hidden="1">
      <c r="A119" s="295">
        <v>813140</v>
      </c>
      <c r="B119" s="295">
        <v>3140</v>
      </c>
      <c r="C119" s="294" t="s">
        <v>399</v>
      </c>
      <c r="D119" s="59" t="s">
        <v>558</v>
      </c>
      <c r="E119" s="245">
        <f t="shared" si="41"/>
        <v>0</v>
      </c>
      <c r="F119" s="303"/>
      <c r="G119" s="301"/>
      <c r="H119" s="301"/>
      <c r="I119" s="301"/>
      <c r="J119" s="256"/>
      <c r="K119" s="302"/>
      <c r="L119" s="302"/>
      <c r="M119" s="301"/>
      <c r="N119" s="301"/>
      <c r="O119" s="301"/>
      <c r="P119" s="301"/>
      <c r="Q119" s="301"/>
      <c r="R119" s="381">
        <f t="shared" si="40"/>
        <v>0</v>
      </c>
      <c r="S119" s="165"/>
      <c r="T119" s="176"/>
      <c r="U119" s="173"/>
      <c r="V119" s="173"/>
      <c r="W119" s="173"/>
    </row>
    <row r="120" spans="1:23" s="197" customFormat="1" ht="290.25" customHeight="1" hidden="1">
      <c r="A120" s="294" t="s">
        <v>356</v>
      </c>
      <c r="B120" s="295">
        <v>3160</v>
      </c>
      <c r="C120" s="294" t="s">
        <v>483</v>
      </c>
      <c r="D120" s="251" t="s">
        <v>509</v>
      </c>
      <c r="E120" s="245">
        <f t="shared" si="41"/>
        <v>0</v>
      </c>
      <c r="F120" s="258"/>
      <c r="G120" s="256"/>
      <c r="H120" s="256"/>
      <c r="I120" s="256"/>
      <c r="J120" s="256"/>
      <c r="K120" s="256"/>
      <c r="L120" s="256"/>
      <c r="M120" s="256"/>
      <c r="N120" s="256"/>
      <c r="O120" s="256"/>
      <c r="P120" s="256"/>
      <c r="Q120" s="256"/>
      <c r="R120" s="381">
        <f t="shared" si="40"/>
        <v>0</v>
      </c>
      <c r="S120" s="165"/>
      <c r="T120" s="176"/>
      <c r="U120" s="173"/>
      <c r="V120" s="173"/>
      <c r="W120" s="173"/>
    </row>
    <row r="121" spans="1:23" s="197" customFormat="1" ht="324" customHeight="1" hidden="1">
      <c r="A121" s="294" t="s">
        <v>556</v>
      </c>
      <c r="B121" s="295">
        <v>3180</v>
      </c>
      <c r="C121" s="294" t="s">
        <v>19</v>
      </c>
      <c r="D121" s="286" t="s">
        <v>707</v>
      </c>
      <c r="E121" s="245">
        <f t="shared" si="41"/>
        <v>0</v>
      </c>
      <c r="F121" s="258"/>
      <c r="G121" s="256"/>
      <c r="H121" s="256"/>
      <c r="I121" s="256"/>
      <c r="J121" s="256"/>
      <c r="K121" s="256"/>
      <c r="L121" s="256"/>
      <c r="M121" s="256"/>
      <c r="N121" s="256"/>
      <c r="O121" s="256"/>
      <c r="P121" s="256"/>
      <c r="Q121" s="256"/>
      <c r="R121" s="381">
        <f t="shared" si="40"/>
        <v>0</v>
      </c>
      <c r="S121" s="165"/>
      <c r="T121" s="176"/>
      <c r="U121" s="173"/>
      <c r="V121" s="173"/>
      <c r="W121" s="173"/>
    </row>
    <row r="122" spans="1:23" s="197" customFormat="1" ht="48.75" customHeight="1" hidden="1">
      <c r="A122" s="294" t="s">
        <v>408</v>
      </c>
      <c r="B122" s="295">
        <v>3192</v>
      </c>
      <c r="C122" s="294" t="s">
        <v>481</v>
      </c>
      <c r="D122" s="286" t="s">
        <v>9</v>
      </c>
      <c r="E122" s="245">
        <f t="shared" si="41"/>
        <v>0</v>
      </c>
      <c r="F122" s="258"/>
      <c r="G122" s="256"/>
      <c r="H122" s="256"/>
      <c r="I122" s="256"/>
      <c r="J122" s="256"/>
      <c r="K122" s="256"/>
      <c r="L122" s="256"/>
      <c r="M122" s="256"/>
      <c r="N122" s="256"/>
      <c r="O122" s="256"/>
      <c r="P122" s="256"/>
      <c r="Q122" s="256"/>
      <c r="R122" s="381">
        <f t="shared" si="40"/>
        <v>0</v>
      </c>
      <c r="S122" s="165"/>
      <c r="T122" s="176"/>
      <c r="U122" s="173"/>
      <c r="V122" s="173"/>
      <c r="W122" s="173"/>
    </row>
    <row r="123" spans="1:23" s="197" customFormat="1" ht="36.75" customHeight="1" hidden="1">
      <c r="A123" s="294" t="s">
        <v>513</v>
      </c>
      <c r="B123" s="295">
        <v>3221</v>
      </c>
      <c r="C123" s="294" t="s">
        <v>19</v>
      </c>
      <c r="D123" s="286" t="s">
        <v>132</v>
      </c>
      <c r="E123" s="256"/>
      <c r="F123" s="301"/>
      <c r="G123" s="301"/>
      <c r="H123" s="301"/>
      <c r="I123" s="301"/>
      <c r="J123" s="256"/>
      <c r="K123" s="302"/>
      <c r="L123" s="302"/>
      <c r="M123" s="301"/>
      <c r="N123" s="301"/>
      <c r="O123" s="301"/>
      <c r="P123" s="301"/>
      <c r="Q123" s="301"/>
      <c r="R123" s="381"/>
      <c r="S123" s="165"/>
      <c r="T123" s="176"/>
      <c r="U123" s="173"/>
      <c r="V123" s="173"/>
      <c r="W123" s="173"/>
    </row>
    <row r="124" spans="1:23" s="197" customFormat="1" ht="39" customHeight="1" hidden="1">
      <c r="A124" s="294" t="s">
        <v>713</v>
      </c>
      <c r="B124" s="295">
        <v>3230</v>
      </c>
      <c r="C124" s="294" t="s">
        <v>399</v>
      </c>
      <c r="D124" s="286" t="s">
        <v>133</v>
      </c>
      <c r="E124" s="245">
        <f>F124+I124</f>
        <v>0</v>
      </c>
      <c r="F124" s="258"/>
      <c r="G124" s="256"/>
      <c r="H124" s="256"/>
      <c r="I124" s="256"/>
      <c r="J124" s="256"/>
      <c r="K124" s="256"/>
      <c r="L124" s="256"/>
      <c r="M124" s="256"/>
      <c r="N124" s="256"/>
      <c r="O124" s="256"/>
      <c r="P124" s="256"/>
      <c r="Q124" s="256"/>
      <c r="R124" s="381">
        <f>+J124+E124</f>
        <v>0</v>
      </c>
      <c r="S124" s="165">
        <f aca="true" t="shared" si="42" ref="S124:S155">+E124+J124</f>
        <v>0</v>
      </c>
      <c r="T124" s="176"/>
      <c r="U124" s="173">
        <f aca="true" t="shared" si="43" ref="U124:U155">Q124-P124</f>
        <v>0</v>
      </c>
      <c r="V124" s="173"/>
      <c r="W124" s="173">
        <f aca="true" t="shared" si="44" ref="W124:W155">P124-O124</f>
        <v>0</v>
      </c>
    </row>
    <row r="125" spans="1:23" s="190" customFormat="1" ht="129" customHeight="1" hidden="1">
      <c r="A125" s="294" t="s">
        <v>30</v>
      </c>
      <c r="B125" s="295">
        <v>3224</v>
      </c>
      <c r="C125" s="294" t="s">
        <v>19</v>
      </c>
      <c r="D125" s="304" t="s">
        <v>134</v>
      </c>
      <c r="E125" s="245">
        <f>F125+I125</f>
        <v>0</v>
      </c>
      <c r="F125" s="303"/>
      <c r="G125" s="301"/>
      <c r="H125" s="301"/>
      <c r="I125" s="301"/>
      <c r="J125" s="258">
        <f>K125+O125</f>
        <v>0</v>
      </c>
      <c r="K125" s="302"/>
      <c r="L125" s="302"/>
      <c r="M125" s="301"/>
      <c r="N125" s="301"/>
      <c r="O125" s="303"/>
      <c r="P125" s="301"/>
      <c r="Q125" s="301"/>
      <c r="R125" s="381">
        <f>+J125+E125</f>
        <v>0</v>
      </c>
      <c r="S125" s="165">
        <f t="shared" si="42"/>
        <v>0</v>
      </c>
      <c r="T125" s="176">
        <f aca="true" t="shared" si="45" ref="T125:T135">S125-R125</f>
        <v>0</v>
      </c>
      <c r="U125" s="173">
        <f t="shared" si="43"/>
        <v>0</v>
      </c>
      <c r="V125" s="173"/>
      <c r="W125" s="173">
        <f t="shared" si="44"/>
        <v>0</v>
      </c>
    </row>
    <row r="126" spans="1:23" s="198" customFormat="1" ht="35.25" customHeight="1" hidden="1">
      <c r="A126" s="294" t="s">
        <v>510</v>
      </c>
      <c r="B126" s="295">
        <v>3242</v>
      </c>
      <c r="C126" s="294" t="s">
        <v>393</v>
      </c>
      <c r="D126" s="305" t="s">
        <v>592</v>
      </c>
      <c r="E126" s="245">
        <f>F126+I126</f>
        <v>0</v>
      </c>
      <c r="F126" s="258"/>
      <c r="G126" s="256"/>
      <c r="H126" s="256"/>
      <c r="I126" s="256"/>
      <c r="J126" s="256"/>
      <c r="K126" s="256"/>
      <c r="L126" s="256"/>
      <c r="M126" s="256"/>
      <c r="N126" s="256"/>
      <c r="O126" s="256"/>
      <c r="P126" s="256"/>
      <c r="Q126" s="256"/>
      <c r="R126" s="383">
        <f>+J126+E126</f>
        <v>0</v>
      </c>
      <c r="S126" s="165">
        <f t="shared" si="42"/>
        <v>0</v>
      </c>
      <c r="T126" s="183">
        <f t="shared" si="45"/>
        <v>0</v>
      </c>
      <c r="U126" s="167">
        <f t="shared" si="43"/>
        <v>0</v>
      </c>
      <c r="V126" s="167"/>
      <c r="W126" s="167">
        <f t="shared" si="44"/>
        <v>0</v>
      </c>
    </row>
    <row r="127" spans="1:23" s="198" customFormat="1" ht="63" customHeight="1" hidden="1">
      <c r="A127" s="306"/>
      <c r="B127" s="307"/>
      <c r="C127" s="308"/>
      <c r="D127" s="60"/>
      <c r="E127" s="256"/>
      <c r="F127" s="301"/>
      <c r="G127" s="301"/>
      <c r="H127" s="301"/>
      <c r="I127" s="301"/>
      <c r="J127" s="256"/>
      <c r="K127" s="302"/>
      <c r="L127" s="302"/>
      <c r="M127" s="301"/>
      <c r="N127" s="301"/>
      <c r="O127" s="301"/>
      <c r="P127" s="301"/>
      <c r="Q127" s="301"/>
      <c r="R127" s="164">
        <f>R129+R130+R131+R133+R132</f>
        <v>0</v>
      </c>
      <c r="S127" s="165">
        <f t="shared" si="42"/>
        <v>0</v>
      </c>
      <c r="T127" s="183">
        <f t="shared" si="45"/>
        <v>0</v>
      </c>
      <c r="U127" s="167">
        <f t="shared" si="43"/>
        <v>0</v>
      </c>
      <c r="V127" s="167"/>
      <c r="W127" s="167">
        <f t="shared" si="44"/>
        <v>0</v>
      </c>
    </row>
    <row r="128" spans="1:23" s="198" customFormat="1" ht="63" customHeight="1" hidden="1">
      <c r="A128" s="309"/>
      <c r="B128" s="309"/>
      <c r="C128" s="309"/>
      <c r="D128" s="310"/>
      <c r="E128" s="256">
        <f>F128+I128</f>
        <v>0</v>
      </c>
      <c r="F128" s="301"/>
      <c r="G128" s="301"/>
      <c r="H128" s="301"/>
      <c r="I128" s="301"/>
      <c r="J128" s="256"/>
      <c r="K128" s="302"/>
      <c r="L128" s="302"/>
      <c r="M128" s="301"/>
      <c r="N128" s="301"/>
      <c r="O128" s="301"/>
      <c r="P128" s="301"/>
      <c r="Q128" s="301"/>
      <c r="R128" s="164">
        <f>SUM(R129:R133)</f>
        <v>0</v>
      </c>
      <c r="S128" s="165">
        <f t="shared" si="42"/>
        <v>0</v>
      </c>
      <c r="T128" s="183">
        <f t="shared" si="45"/>
        <v>0</v>
      </c>
      <c r="U128" s="167">
        <f t="shared" si="43"/>
        <v>0</v>
      </c>
      <c r="V128" s="167"/>
      <c r="W128" s="167">
        <f t="shared" si="44"/>
        <v>0</v>
      </c>
    </row>
    <row r="129" spans="1:23" s="198" customFormat="1" ht="63.75" customHeight="1" hidden="1">
      <c r="A129" s="265" t="s">
        <v>516</v>
      </c>
      <c r="B129" s="265" t="s">
        <v>517</v>
      </c>
      <c r="C129" s="265"/>
      <c r="D129" s="66" t="s">
        <v>518</v>
      </c>
      <c r="E129" s="256">
        <f>F129+I129</f>
        <v>0</v>
      </c>
      <c r="F129" s="258"/>
      <c r="G129" s="258"/>
      <c r="H129" s="258"/>
      <c r="I129" s="258"/>
      <c r="J129" s="258">
        <f>+K129+O129</f>
        <v>0</v>
      </c>
      <c r="K129" s="311"/>
      <c r="L129" s="311"/>
      <c r="M129" s="311"/>
      <c r="N129" s="311"/>
      <c r="O129" s="258"/>
      <c r="P129" s="311"/>
      <c r="Q129" s="311"/>
      <c r="R129" s="383">
        <f>+J129+E129</f>
        <v>0</v>
      </c>
      <c r="S129" s="165">
        <f t="shared" si="42"/>
        <v>0</v>
      </c>
      <c r="T129" s="183">
        <f t="shared" si="45"/>
        <v>0</v>
      </c>
      <c r="U129" s="167">
        <f t="shared" si="43"/>
        <v>0</v>
      </c>
      <c r="V129" s="167"/>
      <c r="W129" s="167">
        <f t="shared" si="44"/>
        <v>0</v>
      </c>
    </row>
    <row r="130" spans="1:23" s="198" customFormat="1" ht="24" customHeight="1" hidden="1">
      <c r="A130" s="268" t="s">
        <v>515</v>
      </c>
      <c r="B130" s="268" t="s">
        <v>615</v>
      </c>
      <c r="C130" s="268" t="s">
        <v>395</v>
      </c>
      <c r="D130" s="312" t="s">
        <v>616</v>
      </c>
      <c r="E130" s="245">
        <f>F130+I130</f>
        <v>0</v>
      </c>
      <c r="F130" s="245"/>
      <c r="G130" s="245"/>
      <c r="H130" s="245"/>
      <c r="I130" s="245"/>
      <c r="J130" s="269">
        <f>+K130+O130</f>
        <v>0</v>
      </c>
      <c r="K130" s="278"/>
      <c r="L130" s="278"/>
      <c r="M130" s="279"/>
      <c r="N130" s="279"/>
      <c r="O130" s="245"/>
      <c r="P130" s="279"/>
      <c r="Q130" s="279"/>
      <c r="R130" s="383">
        <f>+J130+E130</f>
        <v>0</v>
      </c>
      <c r="S130" s="165">
        <f t="shared" si="42"/>
        <v>0</v>
      </c>
      <c r="T130" s="183">
        <f t="shared" si="45"/>
        <v>0</v>
      </c>
      <c r="U130" s="167">
        <f t="shared" si="43"/>
        <v>0</v>
      </c>
      <c r="V130" s="167"/>
      <c r="W130" s="167">
        <f t="shared" si="44"/>
        <v>0</v>
      </c>
    </row>
    <row r="131" spans="1:23" s="198" customFormat="1" ht="27.75" customHeight="1" hidden="1">
      <c r="A131" s="283" t="s">
        <v>97</v>
      </c>
      <c r="B131" s="283"/>
      <c r="C131" s="283"/>
      <c r="D131" s="267" t="s">
        <v>382</v>
      </c>
      <c r="E131" s="241">
        <f aca="true" t="shared" si="46" ref="E131:K131">E133+E134+E135+E137+E136</f>
        <v>0</v>
      </c>
      <c r="F131" s="241">
        <f t="shared" si="46"/>
        <v>0</v>
      </c>
      <c r="G131" s="241">
        <f t="shared" si="46"/>
        <v>0</v>
      </c>
      <c r="H131" s="241">
        <f t="shared" si="46"/>
        <v>0</v>
      </c>
      <c r="I131" s="241">
        <f t="shared" si="46"/>
        <v>0</v>
      </c>
      <c r="J131" s="241">
        <f t="shared" si="46"/>
        <v>0</v>
      </c>
      <c r="K131" s="241">
        <f t="shared" si="46"/>
        <v>0</v>
      </c>
      <c r="L131" s="241"/>
      <c r="M131" s="241">
        <f>M133+M134+M135+M137+M136</f>
        <v>0</v>
      </c>
      <c r="N131" s="241">
        <f>N133+N134+N135+N137+N136</f>
        <v>0</v>
      </c>
      <c r="O131" s="241">
        <f>O133+O134+O135+O137+O136</f>
        <v>0</v>
      </c>
      <c r="P131" s="241">
        <f>P133+P134+P135+P137+P136</f>
        <v>0</v>
      </c>
      <c r="Q131" s="241">
        <f>Q133+Q134+Q135+Q137+Q136</f>
        <v>0</v>
      </c>
      <c r="R131" s="386">
        <f>+J131+E131</f>
        <v>0</v>
      </c>
      <c r="S131" s="165">
        <f t="shared" si="42"/>
        <v>0</v>
      </c>
      <c r="T131" s="183">
        <f t="shared" si="45"/>
        <v>0</v>
      </c>
      <c r="U131" s="167">
        <f t="shared" si="43"/>
        <v>0</v>
      </c>
      <c r="V131" s="167"/>
      <c r="W131" s="167">
        <f t="shared" si="44"/>
        <v>0</v>
      </c>
    </row>
    <row r="132" spans="1:23" s="199" customFormat="1" ht="30.75" customHeight="1" hidden="1">
      <c r="A132" s="283" t="s">
        <v>98</v>
      </c>
      <c r="B132" s="283"/>
      <c r="C132" s="283"/>
      <c r="D132" s="267" t="s">
        <v>382</v>
      </c>
      <c r="E132" s="241">
        <f aca="true" t="shared" si="47" ref="E132:K132">SUM(E133:E137)</f>
        <v>0</v>
      </c>
      <c r="F132" s="241">
        <f t="shared" si="47"/>
        <v>0</v>
      </c>
      <c r="G132" s="241">
        <f t="shared" si="47"/>
        <v>0</v>
      </c>
      <c r="H132" s="241">
        <f t="shared" si="47"/>
        <v>0</v>
      </c>
      <c r="I132" s="241">
        <f t="shared" si="47"/>
        <v>0</v>
      </c>
      <c r="J132" s="241">
        <f t="shared" si="47"/>
        <v>0</v>
      </c>
      <c r="K132" s="241">
        <f t="shared" si="47"/>
        <v>0</v>
      </c>
      <c r="L132" s="241"/>
      <c r="M132" s="241">
        <f>SUM(M133:M137)</f>
        <v>0</v>
      </c>
      <c r="N132" s="241">
        <f>SUM(N133:N137)</f>
        <v>0</v>
      </c>
      <c r="O132" s="241">
        <f>SUM(O133:O137)</f>
        <v>0</v>
      </c>
      <c r="P132" s="241">
        <f>SUM(P133:P137)</f>
        <v>0</v>
      </c>
      <c r="Q132" s="241">
        <f>SUM(Q133:Q137)</f>
        <v>0</v>
      </c>
      <c r="R132" s="381">
        <f>+J132+E132</f>
        <v>0</v>
      </c>
      <c r="S132" s="165">
        <f t="shared" si="42"/>
        <v>0</v>
      </c>
      <c r="T132" s="176">
        <f t="shared" si="45"/>
        <v>0</v>
      </c>
      <c r="U132" s="173">
        <f t="shared" si="43"/>
        <v>0</v>
      </c>
      <c r="V132" s="173"/>
      <c r="W132" s="173">
        <f t="shared" si="44"/>
        <v>0</v>
      </c>
    </row>
    <row r="133" spans="1:23" s="198" customFormat="1" ht="20.25" customHeight="1" hidden="1">
      <c r="A133" s="294" t="s">
        <v>99</v>
      </c>
      <c r="B133" s="295">
        <v>3112</v>
      </c>
      <c r="C133" s="294" t="s">
        <v>399</v>
      </c>
      <c r="D133" s="313" t="s">
        <v>677</v>
      </c>
      <c r="E133" s="245">
        <f>F133+I133</f>
        <v>0</v>
      </c>
      <c r="F133" s="245"/>
      <c r="G133" s="245"/>
      <c r="H133" s="245"/>
      <c r="I133" s="245"/>
      <c r="J133" s="245">
        <f>+K133+O133</f>
        <v>0</v>
      </c>
      <c r="K133" s="279"/>
      <c r="L133" s="279"/>
      <c r="M133" s="279"/>
      <c r="N133" s="279"/>
      <c r="O133" s="245"/>
      <c r="P133" s="279"/>
      <c r="Q133" s="279"/>
      <c r="R133" s="383">
        <f>+J133+E133</f>
        <v>0</v>
      </c>
      <c r="S133" s="165">
        <f t="shared" si="42"/>
        <v>0</v>
      </c>
      <c r="T133" s="183">
        <f t="shared" si="45"/>
        <v>0</v>
      </c>
      <c r="U133" s="167">
        <f t="shared" si="43"/>
        <v>0</v>
      </c>
      <c r="V133" s="167"/>
      <c r="W133" s="167">
        <f t="shared" si="44"/>
        <v>0</v>
      </c>
    </row>
    <row r="134" spans="1:23" s="184" customFormat="1" ht="33.75" customHeight="1" hidden="1">
      <c r="A134" s="294" t="s">
        <v>451</v>
      </c>
      <c r="B134" s="295">
        <v>6083</v>
      </c>
      <c r="C134" s="294" t="s">
        <v>360</v>
      </c>
      <c r="D134" s="313" t="s">
        <v>709</v>
      </c>
      <c r="E134" s="245">
        <f>F134+I134</f>
        <v>0</v>
      </c>
      <c r="F134" s="245"/>
      <c r="G134" s="245"/>
      <c r="H134" s="245"/>
      <c r="I134" s="245"/>
      <c r="J134" s="245">
        <f>+K134+O134</f>
        <v>0</v>
      </c>
      <c r="K134" s="279"/>
      <c r="L134" s="279"/>
      <c r="M134" s="279"/>
      <c r="N134" s="279"/>
      <c r="O134" s="245"/>
      <c r="P134" s="279"/>
      <c r="Q134" s="279"/>
      <c r="R134" s="164">
        <f>R137+R138+R139+R140+R141+R142+R143+R146+R145+R148+R144+R147+R149</f>
        <v>0</v>
      </c>
      <c r="S134" s="165">
        <f t="shared" si="42"/>
        <v>0</v>
      </c>
      <c r="T134" s="183">
        <f t="shared" si="45"/>
        <v>0</v>
      </c>
      <c r="U134" s="167">
        <f t="shared" si="43"/>
        <v>0</v>
      </c>
      <c r="V134" s="167"/>
      <c r="W134" s="167">
        <f t="shared" si="44"/>
        <v>0</v>
      </c>
    </row>
    <row r="135" spans="1:23" s="184" customFormat="1" ht="35.25" customHeight="1" hidden="1">
      <c r="A135" s="284"/>
      <c r="B135" s="284"/>
      <c r="C135" s="284"/>
      <c r="D135" s="314"/>
      <c r="E135" s="272">
        <f>F135+I135</f>
        <v>0</v>
      </c>
      <c r="F135" s="272"/>
      <c r="G135" s="272"/>
      <c r="H135" s="272"/>
      <c r="I135" s="272"/>
      <c r="J135" s="272">
        <f>+K135+O135</f>
        <v>0</v>
      </c>
      <c r="K135" s="288"/>
      <c r="L135" s="288"/>
      <c r="M135" s="288"/>
      <c r="N135" s="288"/>
      <c r="O135" s="272"/>
      <c r="P135" s="288"/>
      <c r="Q135" s="288"/>
      <c r="R135" s="164">
        <f>SUM(R137:R149)</f>
        <v>0</v>
      </c>
      <c r="S135" s="165">
        <f t="shared" si="42"/>
        <v>0</v>
      </c>
      <c r="T135" s="183">
        <f t="shared" si="45"/>
        <v>0</v>
      </c>
      <c r="U135" s="167">
        <f t="shared" si="43"/>
        <v>0</v>
      </c>
      <c r="V135" s="167"/>
      <c r="W135" s="167">
        <f t="shared" si="44"/>
        <v>0</v>
      </c>
    </row>
    <row r="136" spans="1:24" s="184" customFormat="1" ht="27.75" customHeight="1" hidden="1">
      <c r="A136" s="289"/>
      <c r="B136" s="289"/>
      <c r="C136" s="289"/>
      <c r="D136" s="255"/>
      <c r="E136" s="253">
        <f>F136+I136</f>
        <v>0</v>
      </c>
      <c r="F136" s="274"/>
      <c r="G136" s="274"/>
      <c r="H136" s="274"/>
      <c r="I136" s="293"/>
      <c r="J136" s="253">
        <f>+K136+O136</f>
        <v>0</v>
      </c>
      <c r="K136" s="293"/>
      <c r="L136" s="293"/>
      <c r="M136" s="293"/>
      <c r="N136" s="293"/>
      <c r="O136" s="274"/>
      <c r="P136" s="293"/>
      <c r="Q136" s="293"/>
      <c r="R136" s="185">
        <f>R135-R137-R138</f>
        <v>0</v>
      </c>
      <c r="S136" s="165">
        <f t="shared" si="42"/>
        <v>0</v>
      </c>
      <c r="T136" s="183"/>
      <c r="U136" s="167">
        <f t="shared" si="43"/>
        <v>0</v>
      </c>
      <c r="V136" s="167"/>
      <c r="W136" s="167">
        <f t="shared" si="44"/>
        <v>0</v>
      </c>
      <c r="X136" s="183"/>
    </row>
    <row r="137" spans="1:23" s="186" customFormat="1" ht="24" customHeight="1" hidden="1">
      <c r="A137" s="268"/>
      <c r="B137" s="268"/>
      <c r="C137" s="268"/>
      <c r="D137" s="244"/>
      <c r="E137" s="245">
        <f>F137+I137</f>
        <v>0</v>
      </c>
      <c r="F137" s="245"/>
      <c r="G137" s="245"/>
      <c r="H137" s="245"/>
      <c r="I137" s="245"/>
      <c r="J137" s="245">
        <f>+K137+O137</f>
        <v>0</v>
      </c>
      <c r="K137" s="279"/>
      <c r="L137" s="279"/>
      <c r="M137" s="279"/>
      <c r="N137" s="279"/>
      <c r="O137" s="272"/>
      <c r="P137" s="288"/>
      <c r="Q137" s="288"/>
      <c r="R137" s="383">
        <f aca="true" t="shared" si="48" ref="R137:R149">+J137+E137</f>
        <v>0</v>
      </c>
      <c r="S137" s="165">
        <f t="shared" si="42"/>
        <v>0</v>
      </c>
      <c r="T137" s="183">
        <f aca="true" t="shared" si="49" ref="T137:T151">S137-R137</f>
        <v>0</v>
      </c>
      <c r="U137" s="167">
        <f t="shared" si="43"/>
        <v>0</v>
      </c>
      <c r="V137" s="167"/>
      <c r="W137" s="167">
        <f t="shared" si="44"/>
        <v>0</v>
      </c>
    </row>
    <row r="138" spans="1:23" s="186" customFormat="1" ht="71.25" customHeight="1" hidden="1">
      <c r="A138" s="283" t="s">
        <v>491</v>
      </c>
      <c r="B138" s="283"/>
      <c r="C138" s="283"/>
      <c r="D138" s="267" t="s">
        <v>452</v>
      </c>
      <c r="E138" s="241">
        <f aca="true" t="shared" si="50" ref="E138:K138">E141+E142+E143+E144+E145+E146+E147+E150+E149+E152+E148+E151+E153</f>
        <v>0</v>
      </c>
      <c r="F138" s="241">
        <f t="shared" si="50"/>
        <v>0</v>
      </c>
      <c r="G138" s="241">
        <f t="shared" si="50"/>
        <v>0</v>
      </c>
      <c r="H138" s="241">
        <f t="shared" si="50"/>
        <v>0</v>
      </c>
      <c r="I138" s="241">
        <f t="shared" si="50"/>
        <v>0</v>
      </c>
      <c r="J138" s="241">
        <f t="shared" si="50"/>
        <v>0</v>
      </c>
      <c r="K138" s="241">
        <f t="shared" si="50"/>
        <v>0</v>
      </c>
      <c r="L138" s="241">
        <f>L141+L142</f>
        <v>0</v>
      </c>
      <c r="M138" s="241">
        <f>M141+M142+M143+M144+M145+M146+M147+M150+M149+M152+M148+M151+M153</f>
        <v>0</v>
      </c>
      <c r="N138" s="241">
        <f>N141+N142+N143+N144+N145+N146+N147+N150+N149+N152+N148+N151+N153</f>
        <v>0</v>
      </c>
      <c r="O138" s="241">
        <f>O141+O142+O143+O144+O145+O146+O147+O150+O149+O152+O148+O151+O153</f>
        <v>0</v>
      </c>
      <c r="P138" s="241">
        <f>P141+P142+P143+P144+P145+P146+P147+P150+P149+P152+P148+P151+P153</f>
        <v>0</v>
      </c>
      <c r="Q138" s="241">
        <f>Q141+Q142+Q143+Q144+Q145+Q146+Q147+Q150+Q149+Q152+Q148+Q151+Q153</f>
        <v>0</v>
      </c>
      <c r="R138" s="383">
        <f t="shared" si="48"/>
        <v>0</v>
      </c>
      <c r="S138" s="165">
        <f t="shared" si="42"/>
        <v>0</v>
      </c>
      <c r="T138" s="183">
        <f t="shared" si="49"/>
        <v>0</v>
      </c>
      <c r="U138" s="167">
        <f t="shared" si="43"/>
        <v>0</v>
      </c>
      <c r="V138" s="167"/>
      <c r="W138" s="167">
        <f t="shared" si="44"/>
        <v>0</v>
      </c>
    </row>
    <row r="139" spans="1:23" s="186" customFormat="1" ht="46.5" customHeight="1" hidden="1">
      <c r="A139" s="283" t="s">
        <v>492</v>
      </c>
      <c r="B139" s="283"/>
      <c r="C139" s="283"/>
      <c r="D139" s="267" t="s">
        <v>452</v>
      </c>
      <c r="E139" s="241">
        <f aca="true" t="shared" si="51" ref="E139:K139">SUM(E141:E153)</f>
        <v>0</v>
      </c>
      <c r="F139" s="241">
        <f t="shared" si="51"/>
        <v>0</v>
      </c>
      <c r="G139" s="241">
        <f t="shared" si="51"/>
        <v>0</v>
      </c>
      <c r="H139" s="241">
        <f t="shared" si="51"/>
        <v>0</v>
      </c>
      <c r="I139" s="241">
        <f t="shared" si="51"/>
        <v>0</v>
      </c>
      <c r="J139" s="241">
        <f t="shared" si="51"/>
        <v>0</v>
      </c>
      <c r="K139" s="241">
        <f t="shared" si="51"/>
        <v>0</v>
      </c>
      <c r="L139" s="241">
        <f>L141+L142</f>
        <v>0</v>
      </c>
      <c r="M139" s="241">
        <f>SUM(M141:M153)</f>
        <v>0</v>
      </c>
      <c r="N139" s="241">
        <f>SUM(N141:N153)</f>
        <v>0</v>
      </c>
      <c r="O139" s="241">
        <f>SUM(O141:O153)</f>
        <v>0</v>
      </c>
      <c r="P139" s="241">
        <f>SUM(P141:P153)</f>
        <v>0</v>
      </c>
      <c r="Q139" s="241">
        <f>SUM(Q141:Q153)</f>
        <v>0</v>
      </c>
      <c r="R139" s="383">
        <f t="shared" si="48"/>
        <v>0</v>
      </c>
      <c r="S139" s="165">
        <f t="shared" si="42"/>
        <v>0</v>
      </c>
      <c r="T139" s="183">
        <f t="shared" si="49"/>
        <v>0</v>
      </c>
      <c r="U139" s="167">
        <f t="shared" si="43"/>
        <v>0</v>
      </c>
      <c r="V139" s="167"/>
      <c r="W139" s="167">
        <f t="shared" si="44"/>
        <v>0</v>
      </c>
    </row>
    <row r="140" spans="1:23" s="186" customFormat="1" ht="39.75" customHeight="1" hidden="1">
      <c r="A140" s="283"/>
      <c r="B140" s="283"/>
      <c r="C140" s="283"/>
      <c r="D140" s="267"/>
      <c r="E140" s="241"/>
      <c r="F140" s="241"/>
      <c r="G140" s="241"/>
      <c r="H140" s="241">
        <f>H139-H141-H142</f>
        <v>0</v>
      </c>
      <c r="I140" s="241">
        <f>I139-I141-I142</f>
        <v>0</v>
      </c>
      <c r="J140" s="241">
        <f>J139-J141-J142</f>
        <v>0</v>
      </c>
      <c r="K140" s="241">
        <f>K139-K141-K142</f>
        <v>0</v>
      </c>
      <c r="L140" s="241"/>
      <c r="M140" s="241">
        <f>M139-M141-M142</f>
        <v>0</v>
      </c>
      <c r="N140" s="241">
        <f>N139-N141-N142</f>
        <v>0</v>
      </c>
      <c r="O140" s="241">
        <f>O139-O141-O142</f>
        <v>0</v>
      </c>
      <c r="P140" s="241">
        <f>P139-P141-P142</f>
        <v>0</v>
      </c>
      <c r="Q140" s="241">
        <f>Q139-Q141-Q142</f>
        <v>0</v>
      </c>
      <c r="R140" s="383">
        <f t="shared" si="48"/>
        <v>0</v>
      </c>
      <c r="S140" s="165">
        <f t="shared" si="42"/>
        <v>0</v>
      </c>
      <c r="T140" s="183">
        <f t="shared" si="49"/>
        <v>0</v>
      </c>
      <c r="U140" s="167">
        <f t="shared" si="43"/>
        <v>0</v>
      </c>
      <c r="V140" s="167"/>
      <c r="W140" s="167">
        <f t="shared" si="44"/>
        <v>0</v>
      </c>
    </row>
    <row r="141" spans="1:23" s="186" customFormat="1" ht="59.25" customHeight="1" hidden="1">
      <c r="A141" s="268" t="s">
        <v>100</v>
      </c>
      <c r="B141" s="268" t="s">
        <v>631</v>
      </c>
      <c r="C141" s="268" t="s">
        <v>480</v>
      </c>
      <c r="D141" s="315" t="s">
        <v>543</v>
      </c>
      <c r="E141" s="245">
        <f aca="true" t="shared" si="52" ref="E141:E153">F141+I141</f>
        <v>0</v>
      </c>
      <c r="F141" s="245"/>
      <c r="G141" s="245"/>
      <c r="H141" s="245"/>
      <c r="I141" s="245"/>
      <c r="J141" s="245"/>
      <c r="K141" s="279"/>
      <c r="L141" s="279"/>
      <c r="M141" s="279"/>
      <c r="N141" s="279"/>
      <c r="O141" s="245"/>
      <c r="P141" s="279"/>
      <c r="Q141" s="279"/>
      <c r="R141" s="383">
        <f t="shared" si="48"/>
        <v>0</v>
      </c>
      <c r="S141" s="165">
        <f t="shared" si="42"/>
        <v>0</v>
      </c>
      <c r="T141" s="183">
        <f t="shared" si="49"/>
        <v>0</v>
      </c>
      <c r="U141" s="167">
        <f t="shared" si="43"/>
        <v>0</v>
      </c>
      <c r="V141" s="167"/>
      <c r="W141" s="167">
        <f t="shared" si="44"/>
        <v>0</v>
      </c>
    </row>
    <row r="142" spans="1:23" s="186" customFormat="1" ht="51" customHeight="1" hidden="1">
      <c r="A142" s="295">
        <v>1014060</v>
      </c>
      <c r="B142" s="295">
        <v>4060</v>
      </c>
      <c r="C142" s="294" t="s">
        <v>453</v>
      </c>
      <c r="D142" s="313" t="s">
        <v>454</v>
      </c>
      <c r="E142" s="245">
        <f t="shared" si="52"/>
        <v>0</v>
      </c>
      <c r="F142" s="245"/>
      <c r="G142" s="245"/>
      <c r="H142" s="245"/>
      <c r="I142" s="245"/>
      <c r="J142" s="245"/>
      <c r="K142" s="279"/>
      <c r="L142" s="279"/>
      <c r="M142" s="279"/>
      <c r="N142" s="279"/>
      <c r="O142" s="245"/>
      <c r="P142" s="279"/>
      <c r="Q142" s="279"/>
      <c r="R142" s="383">
        <f t="shared" si="48"/>
        <v>0</v>
      </c>
      <c r="S142" s="165">
        <f t="shared" si="42"/>
        <v>0</v>
      </c>
      <c r="T142" s="183">
        <f t="shared" si="49"/>
        <v>0</v>
      </c>
      <c r="U142" s="167">
        <f t="shared" si="43"/>
        <v>0</v>
      </c>
      <c r="V142" s="167"/>
      <c r="W142" s="167">
        <f t="shared" si="44"/>
        <v>0</v>
      </c>
    </row>
    <row r="143" spans="1:23" s="187" customFormat="1" ht="33" customHeight="1" hidden="1">
      <c r="A143" s="268" t="s">
        <v>702</v>
      </c>
      <c r="B143" s="268" t="s">
        <v>703</v>
      </c>
      <c r="C143" s="268" t="s">
        <v>632</v>
      </c>
      <c r="D143" s="315" t="s">
        <v>704</v>
      </c>
      <c r="E143" s="245">
        <f t="shared" si="52"/>
        <v>0</v>
      </c>
      <c r="F143" s="245"/>
      <c r="G143" s="245"/>
      <c r="H143" s="245"/>
      <c r="I143" s="245"/>
      <c r="J143" s="245">
        <f aca="true" t="shared" si="53" ref="J143:J153">+K143+O143</f>
        <v>0</v>
      </c>
      <c r="K143" s="279"/>
      <c r="L143" s="279"/>
      <c r="M143" s="279"/>
      <c r="N143" s="279"/>
      <c r="O143" s="245"/>
      <c r="P143" s="245"/>
      <c r="Q143" s="245"/>
      <c r="R143" s="386">
        <f t="shared" si="48"/>
        <v>0</v>
      </c>
      <c r="S143" s="165">
        <f t="shared" si="42"/>
        <v>0</v>
      </c>
      <c r="T143" s="183">
        <f t="shared" si="49"/>
        <v>0</v>
      </c>
      <c r="U143" s="167">
        <f t="shared" si="43"/>
        <v>0</v>
      </c>
      <c r="V143" s="167"/>
      <c r="W143" s="167">
        <f t="shared" si="44"/>
        <v>0</v>
      </c>
    </row>
    <row r="144" spans="1:23" s="187" customFormat="1" ht="26.25" customHeight="1" hidden="1">
      <c r="A144" s="268" t="s">
        <v>37</v>
      </c>
      <c r="B144" s="268" t="s">
        <v>38</v>
      </c>
      <c r="C144" s="268" t="s">
        <v>632</v>
      </c>
      <c r="D144" s="315" t="s">
        <v>638</v>
      </c>
      <c r="E144" s="245">
        <f t="shared" si="52"/>
        <v>0</v>
      </c>
      <c r="F144" s="245"/>
      <c r="G144" s="245"/>
      <c r="H144" s="245"/>
      <c r="I144" s="245"/>
      <c r="J144" s="245">
        <f t="shared" si="53"/>
        <v>0</v>
      </c>
      <c r="K144" s="279"/>
      <c r="L144" s="279"/>
      <c r="M144" s="279"/>
      <c r="N144" s="279"/>
      <c r="O144" s="245"/>
      <c r="P144" s="279"/>
      <c r="Q144" s="279"/>
      <c r="R144" s="386">
        <f t="shared" si="48"/>
        <v>0</v>
      </c>
      <c r="S144" s="165">
        <f t="shared" si="42"/>
        <v>0</v>
      </c>
      <c r="T144" s="183">
        <f t="shared" si="49"/>
        <v>0</v>
      </c>
      <c r="U144" s="167">
        <f t="shared" si="43"/>
        <v>0</v>
      </c>
      <c r="V144" s="167"/>
      <c r="W144" s="167">
        <f t="shared" si="44"/>
        <v>0</v>
      </c>
    </row>
    <row r="145" spans="1:23" s="187" customFormat="1" ht="24.75" customHeight="1" hidden="1">
      <c r="A145" s="295">
        <v>1015011</v>
      </c>
      <c r="B145" s="295">
        <v>5011</v>
      </c>
      <c r="C145" s="294" t="s">
        <v>506</v>
      </c>
      <c r="D145" s="58" t="s">
        <v>331</v>
      </c>
      <c r="E145" s="245">
        <f t="shared" si="52"/>
        <v>0</v>
      </c>
      <c r="F145" s="245"/>
      <c r="G145" s="245"/>
      <c r="H145" s="245"/>
      <c r="I145" s="245"/>
      <c r="J145" s="245">
        <f t="shared" si="53"/>
        <v>0</v>
      </c>
      <c r="K145" s="279"/>
      <c r="L145" s="279"/>
      <c r="M145" s="279"/>
      <c r="N145" s="279"/>
      <c r="O145" s="245"/>
      <c r="P145" s="279"/>
      <c r="Q145" s="279"/>
      <c r="R145" s="386">
        <f t="shared" si="48"/>
        <v>0</v>
      </c>
      <c r="S145" s="165">
        <f t="shared" si="42"/>
        <v>0</v>
      </c>
      <c r="T145" s="200">
        <f t="shared" si="49"/>
        <v>0</v>
      </c>
      <c r="U145" s="167">
        <f t="shared" si="43"/>
        <v>0</v>
      </c>
      <c r="V145" s="167"/>
      <c r="W145" s="167">
        <f t="shared" si="44"/>
        <v>0</v>
      </c>
    </row>
    <row r="146" spans="1:23" s="187" customFormat="1" ht="24.75" customHeight="1" hidden="1">
      <c r="A146" s="295">
        <v>1015012</v>
      </c>
      <c r="B146" s="295">
        <v>5012</v>
      </c>
      <c r="C146" s="294" t="s">
        <v>506</v>
      </c>
      <c r="D146" s="58" t="s">
        <v>577</v>
      </c>
      <c r="E146" s="245">
        <f t="shared" si="52"/>
        <v>0</v>
      </c>
      <c r="F146" s="245"/>
      <c r="G146" s="245"/>
      <c r="H146" s="245"/>
      <c r="I146" s="245"/>
      <c r="J146" s="245">
        <f t="shared" si="53"/>
        <v>0</v>
      </c>
      <c r="K146" s="279"/>
      <c r="L146" s="279"/>
      <c r="M146" s="279"/>
      <c r="N146" s="279"/>
      <c r="O146" s="269"/>
      <c r="P146" s="279"/>
      <c r="Q146" s="279"/>
      <c r="R146" s="386">
        <f t="shared" si="48"/>
        <v>0</v>
      </c>
      <c r="S146" s="165">
        <f t="shared" si="42"/>
        <v>0</v>
      </c>
      <c r="T146" s="200">
        <f t="shared" si="49"/>
        <v>0</v>
      </c>
      <c r="U146" s="167">
        <f t="shared" si="43"/>
        <v>0</v>
      </c>
      <c r="V146" s="167"/>
      <c r="W146" s="167">
        <f t="shared" si="44"/>
        <v>0</v>
      </c>
    </row>
    <row r="147" spans="1:23" s="187" customFormat="1" ht="24.75" customHeight="1" hidden="1">
      <c r="A147" s="316"/>
      <c r="B147" s="316"/>
      <c r="C147" s="316"/>
      <c r="D147" s="41"/>
      <c r="E147" s="272">
        <f t="shared" si="52"/>
        <v>0</v>
      </c>
      <c r="F147" s="272"/>
      <c r="G147" s="272"/>
      <c r="H147" s="272"/>
      <c r="I147" s="272"/>
      <c r="J147" s="272">
        <f t="shared" si="53"/>
        <v>0</v>
      </c>
      <c r="K147" s="288"/>
      <c r="L147" s="288"/>
      <c r="M147" s="288"/>
      <c r="N147" s="288"/>
      <c r="O147" s="272"/>
      <c r="P147" s="272"/>
      <c r="Q147" s="272"/>
      <c r="R147" s="386">
        <f t="shared" si="48"/>
        <v>0</v>
      </c>
      <c r="S147" s="165">
        <f t="shared" si="42"/>
        <v>0</v>
      </c>
      <c r="T147" s="183">
        <f t="shared" si="49"/>
        <v>0</v>
      </c>
      <c r="U147" s="167">
        <f t="shared" si="43"/>
        <v>0</v>
      </c>
      <c r="V147" s="167"/>
      <c r="W147" s="167">
        <f t="shared" si="44"/>
        <v>0</v>
      </c>
    </row>
    <row r="148" spans="1:23" s="177" customFormat="1" ht="24.75" customHeight="1" hidden="1">
      <c r="A148" s="316"/>
      <c r="B148" s="316"/>
      <c r="C148" s="316"/>
      <c r="D148" s="41"/>
      <c r="E148" s="272">
        <f t="shared" si="52"/>
        <v>0</v>
      </c>
      <c r="F148" s="272"/>
      <c r="G148" s="272"/>
      <c r="H148" s="272"/>
      <c r="I148" s="272"/>
      <c r="J148" s="272">
        <f t="shared" si="53"/>
        <v>0</v>
      </c>
      <c r="K148" s="288"/>
      <c r="L148" s="288"/>
      <c r="M148" s="288"/>
      <c r="N148" s="288"/>
      <c r="O148" s="272"/>
      <c r="P148" s="272"/>
      <c r="Q148" s="272"/>
      <c r="R148" s="381">
        <f t="shared" si="48"/>
        <v>0</v>
      </c>
      <c r="S148" s="165">
        <f t="shared" si="42"/>
        <v>0</v>
      </c>
      <c r="T148" s="176">
        <f t="shared" si="49"/>
        <v>0</v>
      </c>
      <c r="U148" s="173">
        <f t="shared" si="43"/>
        <v>0</v>
      </c>
      <c r="V148" s="173"/>
      <c r="W148" s="173">
        <f t="shared" si="44"/>
        <v>0</v>
      </c>
    </row>
    <row r="149" spans="1:23" s="177" customFormat="1" ht="29.25" customHeight="1" hidden="1">
      <c r="A149" s="284"/>
      <c r="B149" s="284"/>
      <c r="C149" s="284"/>
      <c r="D149" s="314"/>
      <c r="E149" s="272">
        <f t="shared" si="52"/>
        <v>0</v>
      </c>
      <c r="F149" s="272"/>
      <c r="G149" s="272"/>
      <c r="H149" s="272"/>
      <c r="I149" s="272"/>
      <c r="J149" s="272">
        <f t="shared" si="53"/>
        <v>0</v>
      </c>
      <c r="K149" s="288"/>
      <c r="L149" s="288"/>
      <c r="M149" s="288"/>
      <c r="N149" s="288"/>
      <c r="O149" s="272"/>
      <c r="P149" s="288"/>
      <c r="Q149" s="288"/>
      <c r="R149" s="381">
        <f t="shared" si="48"/>
        <v>0</v>
      </c>
      <c r="S149" s="165">
        <f t="shared" si="42"/>
        <v>0</v>
      </c>
      <c r="T149" s="176">
        <f t="shared" si="49"/>
        <v>0</v>
      </c>
      <c r="U149" s="173">
        <f t="shared" si="43"/>
        <v>0</v>
      </c>
      <c r="V149" s="173"/>
      <c r="W149" s="173">
        <f t="shared" si="44"/>
        <v>0</v>
      </c>
    </row>
    <row r="150" spans="1:23" s="201" customFormat="1" ht="33" customHeight="1" hidden="1">
      <c r="A150" s="284"/>
      <c r="B150" s="284"/>
      <c r="C150" s="284"/>
      <c r="D150" s="314"/>
      <c r="E150" s="272">
        <f t="shared" si="52"/>
        <v>0</v>
      </c>
      <c r="F150" s="272"/>
      <c r="G150" s="272"/>
      <c r="H150" s="272"/>
      <c r="I150" s="272"/>
      <c r="J150" s="272">
        <f t="shared" si="53"/>
        <v>0</v>
      </c>
      <c r="K150" s="288"/>
      <c r="L150" s="288"/>
      <c r="M150" s="288"/>
      <c r="N150" s="288"/>
      <c r="O150" s="272"/>
      <c r="P150" s="288"/>
      <c r="Q150" s="288"/>
      <c r="R150" s="164">
        <f>R153+R154+R155+R156+R157+R159+R160+R161+R162+R163+R164+R165+R166+R167+R168+R169+R170+R171+R172+R173+R174+R158+R177+R176+R175</f>
        <v>0</v>
      </c>
      <c r="S150" s="165">
        <f t="shared" si="42"/>
        <v>0</v>
      </c>
      <c r="T150" s="183">
        <f t="shared" si="49"/>
        <v>0</v>
      </c>
      <c r="U150" s="167">
        <f t="shared" si="43"/>
        <v>0</v>
      </c>
      <c r="V150" s="167"/>
      <c r="W150" s="167">
        <f t="shared" si="44"/>
        <v>0</v>
      </c>
    </row>
    <row r="151" spans="1:23" s="201" customFormat="1" ht="20.25" customHeight="1" hidden="1">
      <c r="A151" s="284"/>
      <c r="B151" s="284"/>
      <c r="C151" s="284"/>
      <c r="D151" s="314"/>
      <c r="E151" s="272">
        <f t="shared" si="52"/>
        <v>0</v>
      </c>
      <c r="F151" s="272"/>
      <c r="G151" s="272"/>
      <c r="H151" s="272"/>
      <c r="I151" s="272"/>
      <c r="J151" s="272">
        <f t="shared" si="53"/>
        <v>0</v>
      </c>
      <c r="K151" s="288"/>
      <c r="L151" s="288"/>
      <c r="M151" s="288"/>
      <c r="N151" s="288"/>
      <c r="O151" s="272"/>
      <c r="P151" s="288"/>
      <c r="Q151" s="288"/>
      <c r="R151" s="164">
        <f>SUM(R153:R177)</f>
        <v>0</v>
      </c>
      <c r="S151" s="165">
        <f t="shared" si="42"/>
        <v>0</v>
      </c>
      <c r="T151" s="183">
        <f t="shared" si="49"/>
        <v>0</v>
      </c>
      <c r="U151" s="167">
        <f t="shared" si="43"/>
        <v>0</v>
      </c>
      <c r="V151" s="167"/>
      <c r="W151" s="167">
        <f t="shared" si="44"/>
        <v>0</v>
      </c>
    </row>
    <row r="152" spans="1:23" s="201" customFormat="1" ht="21" customHeight="1" hidden="1">
      <c r="A152" s="265" t="s">
        <v>126</v>
      </c>
      <c r="B152" s="265" t="s">
        <v>127</v>
      </c>
      <c r="C152" s="265" t="s">
        <v>633</v>
      </c>
      <c r="D152" s="251" t="s">
        <v>128</v>
      </c>
      <c r="E152" s="253">
        <f t="shared" si="52"/>
        <v>0</v>
      </c>
      <c r="F152" s="274"/>
      <c r="G152" s="274"/>
      <c r="H152" s="274"/>
      <c r="I152" s="274"/>
      <c r="J152" s="253">
        <f t="shared" si="53"/>
        <v>0</v>
      </c>
      <c r="K152" s="293"/>
      <c r="L152" s="293"/>
      <c r="M152" s="293"/>
      <c r="N152" s="293"/>
      <c r="O152" s="274"/>
      <c r="P152" s="293"/>
      <c r="Q152" s="293"/>
      <c r="R152" s="164">
        <f>R151-R174</f>
        <v>0</v>
      </c>
      <c r="S152" s="165">
        <f t="shared" si="42"/>
        <v>0</v>
      </c>
      <c r="T152" s="183"/>
      <c r="U152" s="167">
        <f t="shared" si="43"/>
        <v>0</v>
      </c>
      <c r="V152" s="167"/>
      <c r="W152" s="167">
        <f t="shared" si="44"/>
        <v>0</v>
      </c>
    </row>
    <row r="153" spans="1:23" s="177" customFormat="1" ht="23.25" customHeight="1" hidden="1">
      <c r="A153" s="265" t="s">
        <v>39</v>
      </c>
      <c r="B153" s="265" t="s">
        <v>40</v>
      </c>
      <c r="C153" s="265" t="s">
        <v>633</v>
      </c>
      <c r="D153" s="251" t="s">
        <v>468</v>
      </c>
      <c r="E153" s="253">
        <f t="shared" si="52"/>
        <v>0</v>
      </c>
      <c r="F153" s="274"/>
      <c r="G153" s="274"/>
      <c r="H153" s="274"/>
      <c r="I153" s="274"/>
      <c r="J153" s="253">
        <f t="shared" si="53"/>
        <v>0</v>
      </c>
      <c r="K153" s="293"/>
      <c r="L153" s="293"/>
      <c r="M153" s="293"/>
      <c r="N153" s="293"/>
      <c r="O153" s="274"/>
      <c r="P153" s="293"/>
      <c r="Q153" s="293"/>
      <c r="R153" s="387">
        <f aca="true" t="shared" si="54" ref="R153:R165">+J153+E153</f>
        <v>0</v>
      </c>
      <c r="S153" s="165">
        <f t="shared" si="42"/>
        <v>0</v>
      </c>
      <c r="T153" s="176">
        <f aca="true" t="shared" si="55" ref="T153:T174">S153-R153</f>
        <v>0</v>
      </c>
      <c r="U153" s="173">
        <f t="shared" si="43"/>
        <v>0</v>
      </c>
      <c r="V153" s="173"/>
      <c r="W153" s="173">
        <f t="shared" si="44"/>
        <v>0</v>
      </c>
    </row>
    <row r="154" spans="1:23" s="177" customFormat="1" ht="21.75" customHeight="1" hidden="1">
      <c r="A154" s="283" t="s">
        <v>95</v>
      </c>
      <c r="B154" s="283"/>
      <c r="C154" s="283"/>
      <c r="D154" s="267" t="s">
        <v>338</v>
      </c>
      <c r="E154" s="241">
        <f aca="true" t="shared" si="56" ref="E154:K154">E157+E158+E159+E160+E161+E163+E164+E165+E166+E167+E168+E169+E170+E171+E172+E173+E174+E175+E176+E177+E178+E162+E181+E180+E179</f>
        <v>0</v>
      </c>
      <c r="F154" s="241">
        <f t="shared" si="56"/>
        <v>0</v>
      </c>
      <c r="G154" s="241">
        <f t="shared" si="56"/>
        <v>0</v>
      </c>
      <c r="H154" s="241">
        <f t="shared" si="56"/>
        <v>0</v>
      </c>
      <c r="I154" s="241">
        <f t="shared" si="56"/>
        <v>0</v>
      </c>
      <c r="J154" s="241">
        <f t="shared" si="56"/>
        <v>0</v>
      </c>
      <c r="K154" s="241">
        <f t="shared" si="56"/>
        <v>0</v>
      </c>
      <c r="L154" s="241"/>
      <c r="M154" s="241">
        <f>M157+M158+M159+M160+M161+M163+M164+M165+M166+M167+M168+M169+M170+M171+M172+M173+M174+M175+M176+M177+M178+M162+M181+M180+M179</f>
        <v>0</v>
      </c>
      <c r="N154" s="241">
        <f>N157+N158+N159+N160+N161+N163+N164+N165+N166+N167+N168+N169+N170+N171+N172+N173+N174+N175+N176+N177+N178+N162+N181+N180+N179</f>
        <v>0</v>
      </c>
      <c r="O154" s="241">
        <f>O157+O158+O159+O160+O161+O163+O164+O165+O166+O167+O168+O169+O170+O171+O172+O173+O174+O175+O176+O177+O178+O162+O181+O180+O179</f>
        <v>0</v>
      </c>
      <c r="P154" s="241">
        <f>P157+P158+P159+P160+P161+P163+P164+P165+P166+P167+P168+P169+P170+P171+P172+P173+P174+P175+P176+P177+P178+P162+P181+P180+P179</f>
        <v>0</v>
      </c>
      <c r="Q154" s="241">
        <f>Q157+Q158+Q159+Q160+Q161+Q163+Q164+Q165+Q166+Q167+Q168+Q169+Q170+Q171+Q172+Q173+Q174+Q175+Q176+Q177+Q178+Q162+Q181+Q180+Q179</f>
        <v>0</v>
      </c>
      <c r="R154" s="387">
        <f t="shared" si="54"/>
        <v>0</v>
      </c>
      <c r="S154" s="165">
        <f t="shared" si="42"/>
        <v>0</v>
      </c>
      <c r="T154" s="176">
        <f t="shared" si="55"/>
        <v>0</v>
      </c>
      <c r="U154" s="173">
        <f t="shared" si="43"/>
        <v>0</v>
      </c>
      <c r="V154" s="173"/>
      <c r="W154" s="173">
        <f t="shared" si="44"/>
        <v>0</v>
      </c>
    </row>
    <row r="155" spans="1:23" s="177" customFormat="1" ht="26.25" customHeight="1" hidden="1">
      <c r="A155" s="283" t="s">
        <v>96</v>
      </c>
      <c r="B155" s="283"/>
      <c r="C155" s="283"/>
      <c r="D155" s="267" t="s">
        <v>338</v>
      </c>
      <c r="E155" s="241">
        <f aca="true" t="shared" si="57" ref="E155:K155">SUM(E157:E181)</f>
        <v>0</v>
      </c>
      <c r="F155" s="241">
        <f t="shared" si="57"/>
        <v>0</v>
      </c>
      <c r="G155" s="241">
        <f t="shared" si="57"/>
        <v>0</v>
      </c>
      <c r="H155" s="241">
        <f t="shared" si="57"/>
        <v>0</v>
      </c>
      <c r="I155" s="241">
        <f t="shared" si="57"/>
        <v>0</v>
      </c>
      <c r="J155" s="241">
        <f t="shared" si="57"/>
        <v>0</v>
      </c>
      <c r="K155" s="241">
        <f t="shared" si="57"/>
        <v>0</v>
      </c>
      <c r="L155" s="241"/>
      <c r="M155" s="241">
        <f>SUM(M157:M181)</f>
        <v>0</v>
      </c>
      <c r="N155" s="241">
        <f>SUM(N157:N181)</f>
        <v>0</v>
      </c>
      <c r="O155" s="241">
        <f>SUM(O157:O181)</f>
        <v>0</v>
      </c>
      <c r="P155" s="241">
        <f>SUM(P157:P181)</f>
        <v>0</v>
      </c>
      <c r="Q155" s="241">
        <f>SUM(Q157:Q181)</f>
        <v>0</v>
      </c>
      <c r="R155" s="387">
        <f t="shared" si="54"/>
        <v>0</v>
      </c>
      <c r="S155" s="165">
        <f t="shared" si="42"/>
        <v>0</v>
      </c>
      <c r="T155" s="176">
        <f t="shared" si="55"/>
        <v>0</v>
      </c>
      <c r="U155" s="173">
        <f t="shared" si="43"/>
        <v>0</v>
      </c>
      <c r="V155" s="173"/>
      <c r="W155" s="173">
        <f t="shared" si="44"/>
        <v>0</v>
      </c>
    </row>
    <row r="156" spans="1:23" s="177" customFormat="1" ht="26.25" customHeight="1" hidden="1">
      <c r="A156" s="283"/>
      <c r="B156" s="283"/>
      <c r="C156" s="283"/>
      <c r="D156" s="267"/>
      <c r="E156" s="241">
        <f aca="true" t="shared" si="58" ref="E156:K156">E155-E178</f>
        <v>0</v>
      </c>
      <c r="F156" s="241">
        <f t="shared" si="58"/>
        <v>0</v>
      </c>
      <c r="G156" s="241">
        <f t="shared" si="58"/>
        <v>0</v>
      </c>
      <c r="H156" s="241">
        <f t="shared" si="58"/>
        <v>0</v>
      </c>
      <c r="I156" s="241">
        <f t="shared" si="58"/>
        <v>0</v>
      </c>
      <c r="J156" s="241">
        <f t="shared" si="58"/>
        <v>0</v>
      </c>
      <c r="K156" s="241">
        <f t="shared" si="58"/>
        <v>0</v>
      </c>
      <c r="L156" s="241"/>
      <c r="M156" s="241">
        <f>M155-M178</f>
        <v>0</v>
      </c>
      <c r="N156" s="241">
        <f>N155-N178</f>
        <v>0</v>
      </c>
      <c r="O156" s="241">
        <f>O155-O178</f>
        <v>0</v>
      </c>
      <c r="P156" s="241">
        <f>P155-P178</f>
        <v>0</v>
      </c>
      <c r="Q156" s="241">
        <f>Q155-Q178</f>
        <v>0</v>
      </c>
      <c r="R156" s="387">
        <f t="shared" si="54"/>
        <v>0</v>
      </c>
      <c r="S156" s="165">
        <f aca="true" t="shared" si="59" ref="S156:S187">+E156+J156</f>
        <v>0</v>
      </c>
      <c r="T156" s="176">
        <f t="shared" si="55"/>
        <v>0</v>
      </c>
      <c r="U156" s="173">
        <f aca="true" t="shared" si="60" ref="U156:U183">Q156-P156</f>
        <v>0</v>
      </c>
      <c r="V156" s="173"/>
      <c r="W156" s="173">
        <f aca="true" t="shared" si="61" ref="W156:W183">P156-O156</f>
        <v>0</v>
      </c>
    </row>
    <row r="157" spans="1:23" s="187" customFormat="1" ht="24.75" customHeight="1" hidden="1">
      <c r="A157" s="289" t="s">
        <v>507</v>
      </c>
      <c r="B157" s="289" t="s">
        <v>559</v>
      </c>
      <c r="C157" s="290" t="s">
        <v>399</v>
      </c>
      <c r="D157" s="291" t="s">
        <v>115</v>
      </c>
      <c r="E157" s="292">
        <f aca="true" t="shared" si="62" ref="E157:E163">F157+I157</f>
        <v>0</v>
      </c>
      <c r="F157" s="274"/>
      <c r="G157" s="274"/>
      <c r="H157" s="274"/>
      <c r="I157" s="274"/>
      <c r="J157" s="274">
        <f aca="true" t="shared" si="63" ref="J157:J176">+K157+O157</f>
        <v>0</v>
      </c>
      <c r="K157" s="274"/>
      <c r="L157" s="274"/>
      <c r="M157" s="274"/>
      <c r="N157" s="274"/>
      <c r="O157" s="274"/>
      <c r="P157" s="274"/>
      <c r="Q157" s="274"/>
      <c r="R157" s="386">
        <f t="shared" si="54"/>
        <v>0</v>
      </c>
      <c r="S157" s="165">
        <f t="shared" si="59"/>
        <v>0</v>
      </c>
      <c r="T157" s="183">
        <f t="shared" si="55"/>
        <v>0</v>
      </c>
      <c r="U157" s="167">
        <f t="shared" si="60"/>
        <v>0</v>
      </c>
      <c r="V157" s="167"/>
      <c r="W157" s="167">
        <f t="shared" si="61"/>
        <v>0</v>
      </c>
    </row>
    <row r="158" spans="1:23" s="187" customFormat="1" ht="24.75" customHeight="1" hidden="1">
      <c r="A158" s="289" t="s">
        <v>129</v>
      </c>
      <c r="B158" s="289" t="s">
        <v>130</v>
      </c>
      <c r="C158" s="289" t="s">
        <v>399</v>
      </c>
      <c r="D158" s="255" t="s">
        <v>678</v>
      </c>
      <c r="E158" s="274">
        <f t="shared" si="62"/>
        <v>0</v>
      </c>
      <c r="F158" s="274"/>
      <c r="G158" s="274"/>
      <c r="H158" s="274"/>
      <c r="I158" s="274"/>
      <c r="J158" s="274">
        <f t="shared" si="63"/>
        <v>0</v>
      </c>
      <c r="K158" s="293"/>
      <c r="L158" s="293"/>
      <c r="M158" s="293"/>
      <c r="N158" s="293"/>
      <c r="O158" s="274"/>
      <c r="P158" s="293"/>
      <c r="Q158" s="293"/>
      <c r="R158" s="386">
        <f t="shared" si="54"/>
        <v>0</v>
      </c>
      <c r="S158" s="165">
        <f t="shared" si="59"/>
        <v>0</v>
      </c>
      <c r="T158" s="183">
        <f t="shared" si="55"/>
        <v>0</v>
      </c>
      <c r="U158" s="167">
        <f t="shared" si="60"/>
        <v>0</v>
      </c>
      <c r="V158" s="167"/>
      <c r="W158" s="167">
        <f t="shared" si="61"/>
        <v>0</v>
      </c>
    </row>
    <row r="159" spans="1:23" s="189" customFormat="1" ht="23.25" customHeight="1" hidden="1">
      <c r="A159" s="289" t="s">
        <v>679</v>
      </c>
      <c r="B159" s="289" t="s">
        <v>680</v>
      </c>
      <c r="C159" s="289" t="s">
        <v>399</v>
      </c>
      <c r="D159" s="317" t="s">
        <v>43</v>
      </c>
      <c r="E159" s="274">
        <f t="shared" si="62"/>
        <v>0</v>
      </c>
      <c r="F159" s="274"/>
      <c r="G159" s="274"/>
      <c r="H159" s="274"/>
      <c r="I159" s="274"/>
      <c r="J159" s="274">
        <f t="shared" si="63"/>
        <v>0</v>
      </c>
      <c r="K159" s="293"/>
      <c r="L159" s="293"/>
      <c r="M159" s="293"/>
      <c r="N159" s="293"/>
      <c r="O159" s="274"/>
      <c r="P159" s="293"/>
      <c r="Q159" s="293"/>
      <c r="R159" s="381">
        <f t="shared" si="54"/>
        <v>0</v>
      </c>
      <c r="S159" s="165">
        <f t="shared" si="59"/>
        <v>0</v>
      </c>
      <c r="T159" s="176">
        <f t="shared" si="55"/>
        <v>0</v>
      </c>
      <c r="U159" s="173">
        <f t="shared" si="60"/>
        <v>0</v>
      </c>
      <c r="V159" s="173"/>
      <c r="W159" s="173">
        <f t="shared" si="61"/>
        <v>0</v>
      </c>
    </row>
    <row r="160" spans="1:23" s="189" customFormat="1" ht="21" customHeight="1" hidden="1">
      <c r="A160" s="289" t="s">
        <v>681</v>
      </c>
      <c r="B160" s="289" t="s">
        <v>682</v>
      </c>
      <c r="C160" s="289" t="s">
        <v>399</v>
      </c>
      <c r="D160" s="255" t="s">
        <v>490</v>
      </c>
      <c r="E160" s="274">
        <f t="shared" si="62"/>
        <v>0</v>
      </c>
      <c r="F160" s="274"/>
      <c r="G160" s="274"/>
      <c r="H160" s="274"/>
      <c r="I160" s="274"/>
      <c r="J160" s="274">
        <f t="shared" si="63"/>
        <v>0</v>
      </c>
      <c r="K160" s="293"/>
      <c r="L160" s="293"/>
      <c r="M160" s="293"/>
      <c r="N160" s="293"/>
      <c r="O160" s="274"/>
      <c r="P160" s="293"/>
      <c r="Q160" s="293"/>
      <c r="R160" s="381">
        <f t="shared" si="54"/>
        <v>0</v>
      </c>
      <c r="S160" s="165">
        <f t="shared" si="59"/>
        <v>0</v>
      </c>
      <c r="T160" s="176">
        <f t="shared" si="55"/>
        <v>0</v>
      </c>
      <c r="U160" s="173">
        <f t="shared" si="60"/>
        <v>0</v>
      </c>
      <c r="V160" s="173"/>
      <c r="W160" s="173">
        <f t="shared" si="61"/>
        <v>0</v>
      </c>
    </row>
    <row r="161" spans="1:23" s="181" customFormat="1" ht="18.75" customHeight="1" hidden="1">
      <c r="A161" s="284" t="s">
        <v>561</v>
      </c>
      <c r="B161" s="284" t="s">
        <v>562</v>
      </c>
      <c r="C161" s="284" t="s">
        <v>399</v>
      </c>
      <c r="D161" s="314" t="s">
        <v>122</v>
      </c>
      <c r="E161" s="272">
        <f t="shared" si="62"/>
        <v>0</v>
      </c>
      <c r="F161" s="272"/>
      <c r="G161" s="272"/>
      <c r="H161" s="272"/>
      <c r="I161" s="272"/>
      <c r="J161" s="272">
        <f t="shared" si="63"/>
        <v>0</v>
      </c>
      <c r="K161" s="288"/>
      <c r="L161" s="288"/>
      <c r="M161" s="288"/>
      <c r="N161" s="288"/>
      <c r="O161" s="272"/>
      <c r="P161" s="288"/>
      <c r="Q161" s="288"/>
      <c r="R161" s="381">
        <f t="shared" si="54"/>
        <v>0</v>
      </c>
      <c r="S161" s="165">
        <f t="shared" si="59"/>
        <v>0</v>
      </c>
      <c r="T161" s="176">
        <f t="shared" si="55"/>
        <v>0</v>
      </c>
      <c r="U161" s="173">
        <f t="shared" si="60"/>
        <v>0</v>
      </c>
      <c r="V161" s="173"/>
      <c r="W161" s="173">
        <f t="shared" si="61"/>
        <v>0</v>
      </c>
    </row>
    <row r="162" spans="1:23" s="187" customFormat="1" ht="18.75" customHeight="1" hidden="1">
      <c r="A162" s="284" t="s">
        <v>563</v>
      </c>
      <c r="B162" s="284" t="s">
        <v>564</v>
      </c>
      <c r="C162" s="284" t="s">
        <v>399</v>
      </c>
      <c r="D162" s="314" t="s">
        <v>470</v>
      </c>
      <c r="E162" s="272">
        <f t="shared" si="62"/>
        <v>0</v>
      </c>
      <c r="F162" s="272"/>
      <c r="G162" s="272"/>
      <c r="H162" s="272"/>
      <c r="I162" s="272"/>
      <c r="J162" s="272">
        <f t="shared" si="63"/>
        <v>0</v>
      </c>
      <c r="K162" s="288"/>
      <c r="L162" s="288"/>
      <c r="M162" s="288"/>
      <c r="N162" s="288"/>
      <c r="O162" s="272"/>
      <c r="P162" s="288"/>
      <c r="Q162" s="288"/>
      <c r="R162" s="386">
        <f t="shared" si="54"/>
        <v>0</v>
      </c>
      <c r="S162" s="165">
        <f t="shared" si="59"/>
        <v>0</v>
      </c>
      <c r="T162" s="183">
        <f t="shared" si="55"/>
        <v>0</v>
      </c>
      <c r="U162" s="167">
        <f t="shared" si="60"/>
        <v>0</v>
      </c>
      <c r="V162" s="167"/>
      <c r="W162" s="167">
        <f t="shared" si="61"/>
        <v>0</v>
      </c>
    </row>
    <row r="163" spans="1:23" s="187" customFormat="1" ht="24" customHeight="1" hidden="1">
      <c r="A163" s="265" t="s">
        <v>565</v>
      </c>
      <c r="B163" s="265" t="s">
        <v>566</v>
      </c>
      <c r="C163" s="265" t="s">
        <v>399</v>
      </c>
      <c r="D163" s="251" t="s">
        <v>558</v>
      </c>
      <c r="E163" s="253">
        <f t="shared" si="62"/>
        <v>0</v>
      </c>
      <c r="F163" s="253"/>
      <c r="G163" s="253"/>
      <c r="H163" s="253"/>
      <c r="I163" s="253"/>
      <c r="J163" s="253">
        <f t="shared" si="63"/>
        <v>0</v>
      </c>
      <c r="K163" s="276"/>
      <c r="L163" s="276"/>
      <c r="M163" s="276"/>
      <c r="N163" s="276"/>
      <c r="O163" s="253"/>
      <c r="P163" s="276"/>
      <c r="Q163" s="276"/>
      <c r="R163" s="386">
        <f t="shared" si="54"/>
        <v>0</v>
      </c>
      <c r="S163" s="165">
        <f t="shared" si="59"/>
        <v>0</v>
      </c>
      <c r="T163" s="183">
        <f t="shared" si="55"/>
        <v>0</v>
      </c>
      <c r="U163" s="167">
        <f t="shared" si="60"/>
        <v>0</v>
      </c>
      <c r="V163" s="167"/>
      <c r="W163" s="167">
        <f t="shared" si="61"/>
        <v>0</v>
      </c>
    </row>
    <row r="164" spans="1:23" s="187" customFormat="1" ht="23.25" customHeight="1" hidden="1">
      <c r="A164" s="265" t="s">
        <v>683</v>
      </c>
      <c r="B164" s="289" t="s">
        <v>511</v>
      </c>
      <c r="C164" s="289">
        <v>1090</v>
      </c>
      <c r="D164" s="255" t="s">
        <v>512</v>
      </c>
      <c r="E164" s="253">
        <f>+F164+I164</f>
        <v>0</v>
      </c>
      <c r="F164" s="253"/>
      <c r="G164" s="253"/>
      <c r="H164" s="253"/>
      <c r="I164" s="253"/>
      <c r="J164" s="253">
        <f t="shared" si="63"/>
        <v>0</v>
      </c>
      <c r="K164" s="276"/>
      <c r="L164" s="276"/>
      <c r="M164" s="276"/>
      <c r="N164" s="276"/>
      <c r="O164" s="253"/>
      <c r="P164" s="276"/>
      <c r="Q164" s="276"/>
      <c r="R164" s="386">
        <f t="shared" si="54"/>
        <v>0</v>
      </c>
      <c r="S164" s="165">
        <f t="shared" si="59"/>
        <v>0</v>
      </c>
      <c r="T164" s="183">
        <f t="shared" si="55"/>
        <v>0</v>
      </c>
      <c r="U164" s="167">
        <f t="shared" si="60"/>
        <v>0</v>
      </c>
      <c r="V164" s="167"/>
      <c r="W164" s="167">
        <f t="shared" si="61"/>
        <v>0</v>
      </c>
    </row>
    <row r="165" spans="1:23" s="187" customFormat="1" ht="23.25" customHeight="1" hidden="1">
      <c r="A165" s="265" t="s">
        <v>684</v>
      </c>
      <c r="B165" s="289">
        <v>3242</v>
      </c>
      <c r="C165" s="289">
        <v>1090</v>
      </c>
      <c r="D165" s="255" t="s">
        <v>592</v>
      </c>
      <c r="E165" s="253">
        <f>+F165+I165</f>
        <v>0</v>
      </c>
      <c r="F165" s="253"/>
      <c r="G165" s="253"/>
      <c r="H165" s="253"/>
      <c r="I165" s="253"/>
      <c r="J165" s="253">
        <f t="shared" si="63"/>
        <v>0</v>
      </c>
      <c r="K165" s="276"/>
      <c r="L165" s="276"/>
      <c r="M165" s="276"/>
      <c r="N165" s="276"/>
      <c r="O165" s="253"/>
      <c r="P165" s="276"/>
      <c r="Q165" s="276"/>
      <c r="R165" s="386">
        <f t="shared" si="54"/>
        <v>0</v>
      </c>
      <c r="S165" s="165">
        <f t="shared" si="59"/>
        <v>0</v>
      </c>
      <c r="T165" s="183">
        <f t="shared" si="55"/>
        <v>0</v>
      </c>
      <c r="U165" s="167">
        <f t="shared" si="60"/>
        <v>0</v>
      </c>
      <c r="V165" s="167"/>
      <c r="W165" s="167">
        <f t="shared" si="61"/>
        <v>0</v>
      </c>
    </row>
    <row r="166" spans="1:23" s="187" customFormat="1" ht="27" customHeight="1" hidden="1">
      <c r="A166" s="284" t="s">
        <v>567</v>
      </c>
      <c r="B166" s="284" t="s">
        <v>568</v>
      </c>
      <c r="C166" s="284" t="s">
        <v>506</v>
      </c>
      <c r="D166" s="314" t="s">
        <v>331</v>
      </c>
      <c r="E166" s="272">
        <f aca="true" t="shared" si="64" ref="E166:E181">F166+I166</f>
        <v>0</v>
      </c>
      <c r="F166" s="272"/>
      <c r="G166" s="272"/>
      <c r="H166" s="272"/>
      <c r="I166" s="272"/>
      <c r="J166" s="272">
        <f t="shared" si="63"/>
        <v>0</v>
      </c>
      <c r="K166" s="288"/>
      <c r="L166" s="288"/>
      <c r="M166" s="288"/>
      <c r="N166" s="288"/>
      <c r="O166" s="272"/>
      <c r="P166" s="288"/>
      <c r="Q166" s="288"/>
      <c r="R166" s="386"/>
      <c r="S166" s="165">
        <f t="shared" si="59"/>
        <v>0</v>
      </c>
      <c r="T166" s="183">
        <f t="shared" si="55"/>
        <v>0</v>
      </c>
      <c r="U166" s="167">
        <f t="shared" si="60"/>
        <v>0</v>
      </c>
      <c r="V166" s="167"/>
      <c r="W166" s="167">
        <f t="shared" si="61"/>
        <v>0</v>
      </c>
    </row>
    <row r="167" spans="1:23" s="187" customFormat="1" ht="26.25" customHeight="1" hidden="1">
      <c r="A167" s="284" t="s">
        <v>569</v>
      </c>
      <c r="B167" s="284" t="s">
        <v>570</v>
      </c>
      <c r="C167" s="284" t="s">
        <v>506</v>
      </c>
      <c r="D167" s="314" t="s">
        <v>577</v>
      </c>
      <c r="E167" s="272">
        <f t="shared" si="64"/>
        <v>0</v>
      </c>
      <c r="F167" s="272"/>
      <c r="G167" s="272"/>
      <c r="H167" s="272"/>
      <c r="I167" s="272"/>
      <c r="J167" s="272">
        <f t="shared" si="63"/>
        <v>0</v>
      </c>
      <c r="K167" s="288"/>
      <c r="L167" s="288"/>
      <c r="M167" s="288"/>
      <c r="N167" s="288"/>
      <c r="O167" s="272"/>
      <c r="P167" s="288"/>
      <c r="Q167" s="288"/>
      <c r="R167" s="386"/>
      <c r="S167" s="165">
        <f t="shared" si="59"/>
        <v>0</v>
      </c>
      <c r="T167" s="183">
        <f t="shared" si="55"/>
        <v>0</v>
      </c>
      <c r="U167" s="167">
        <f t="shared" si="60"/>
        <v>0</v>
      </c>
      <c r="V167" s="167"/>
      <c r="W167" s="167">
        <f t="shared" si="61"/>
        <v>0</v>
      </c>
    </row>
    <row r="168" spans="1:23" s="187" customFormat="1" ht="24" customHeight="1" hidden="1">
      <c r="A168" s="284" t="s">
        <v>560</v>
      </c>
      <c r="B168" s="284" t="s">
        <v>571</v>
      </c>
      <c r="C168" s="284" t="s">
        <v>506</v>
      </c>
      <c r="D168" s="314" t="s">
        <v>699</v>
      </c>
      <c r="E168" s="272">
        <f t="shared" si="64"/>
        <v>0</v>
      </c>
      <c r="F168" s="272"/>
      <c r="G168" s="272"/>
      <c r="H168" s="272"/>
      <c r="I168" s="272"/>
      <c r="J168" s="272">
        <f t="shared" si="63"/>
        <v>0</v>
      </c>
      <c r="K168" s="288"/>
      <c r="L168" s="288"/>
      <c r="M168" s="288"/>
      <c r="N168" s="288"/>
      <c r="O168" s="272"/>
      <c r="P168" s="288"/>
      <c r="Q168" s="288"/>
      <c r="R168" s="386"/>
      <c r="S168" s="165">
        <f t="shared" si="59"/>
        <v>0</v>
      </c>
      <c r="T168" s="183">
        <f t="shared" si="55"/>
        <v>0</v>
      </c>
      <c r="U168" s="167">
        <f t="shared" si="60"/>
        <v>0</v>
      </c>
      <c r="V168" s="167"/>
      <c r="W168" s="167">
        <f t="shared" si="61"/>
        <v>0</v>
      </c>
    </row>
    <row r="169" spans="1:23" s="187" customFormat="1" ht="35.25" customHeight="1" hidden="1">
      <c r="A169" s="284" t="s">
        <v>572</v>
      </c>
      <c r="B169" s="284" t="s">
        <v>505</v>
      </c>
      <c r="C169" s="284" t="s">
        <v>506</v>
      </c>
      <c r="D169" s="314" t="s">
        <v>519</v>
      </c>
      <c r="E169" s="272">
        <f t="shared" si="64"/>
        <v>0</v>
      </c>
      <c r="F169" s="272"/>
      <c r="G169" s="272"/>
      <c r="H169" s="272"/>
      <c r="I169" s="272"/>
      <c r="J169" s="272">
        <f t="shared" si="63"/>
        <v>0</v>
      </c>
      <c r="K169" s="288"/>
      <c r="L169" s="288"/>
      <c r="M169" s="288"/>
      <c r="N169" s="288"/>
      <c r="O169" s="272"/>
      <c r="P169" s="288"/>
      <c r="Q169" s="288"/>
      <c r="R169" s="386">
        <f aca="true" t="shared" si="65" ref="R169:R177">+J169+E169</f>
        <v>0</v>
      </c>
      <c r="S169" s="165">
        <f t="shared" si="59"/>
        <v>0</v>
      </c>
      <c r="T169" s="183">
        <f t="shared" si="55"/>
        <v>0</v>
      </c>
      <c r="U169" s="167">
        <f t="shared" si="60"/>
        <v>0</v>
      </c>
      <c r="V169" s="167"/>
      <c r="W169" s="167">
        <f t="shared" si="61"/>
        <v>0</v>
      </c>
    </row>
    <row r="170" spans="1:23" s="187" customFormat="1" ht="29.25" customHeight="1" hidden="1">
      <c r="A170" s="284" t="s">
        <v>573</v>
      </c>
      <c r="B170" s="284" t="s">
        <v>574</v>
      </c>
      <c r="C170" s="284" t="s">
        <v>506</v>
      </c>
      <c r="D170" s="314" t="s">
        <v>124</v>
      </c>
      <c r="E170" s="272">
        <f t="shared" si="64"/>
        <v>0</v>
      </c>
      <c r="F170" s="272"/>
      <c r="G170" s="272"/>
      <c r="H170" s="272"/>
      <c r="I170" s="272"/>
      <c r="J170" s="272">
        <f t="shared" si="63"/>
        <v>0</v>
      </c>
      <c r="K170" s="288"/>
      <c r="L170" s="288"/>
      <c r="M170" s="288"/>
      <c r="N170" s="288"/>
      <c r="O170" s="272"/>
      <c r="P170" s="288"/>
      <c r="Q170" s="288"/>
      <c r="R170" s="386">
        <f t="shared" si="65"/>
        <v>0</v>
      </c>
      <c r="S170" s="165">
        <f t="shared" si="59"/>
        <v>0</v>
      </c>
      <c r="T170" s="183">
        <f t="shared" si="55"/>
        <v>0</v>
      </c>
      <c r="U170" s="167">
        <f t="shared" si="60"/>
        <v>0</v>
      </c>
      <c r="V170" s="167"/>
      <c r="W170" s="167">
        <f t="shared" si="61"/>
        <v>0</v>
      </c>
    </row>
    <row r="171" spans="1:23" s="187" customFormat="1" ht="29.25" customHeight="1" hidden="1">
      <c r="A171" s="284" t="s">
        <v>575</v>
      </c>
      <c r="B171" s="284" t="s">
        <v>576</v>
      </c>
      <c r="C171" s="284" t="s">
        <v>506</v>
      </c>
      <c r="D171" s="314" t="s">
        <v>712</v>
      </c>
      <c r="E171" s="272">
        <f t="shared" si="64"/>
        <v>0</v>
      </c>
      <c r="F171" s="272"/>
      <c r="G171" s="272"/>
      <c r="H171" s="272"/>
      <c r="I171" s="272"/>
      <c r="J171" s="272">
        <f t="shared" si="63"/>
        <v>0</v>
      </c>
      <c r="K171" s="288"/>
      <c r="L171" s="288"/>
      <c r="M171" s="288"/>
      <c r="N171" s="288"/>
      <c r="O171" s="272"/>
      <c r="P171" s="288"/>
      <c r="Q171" s="288"/>
      <c r="R171" s="386">
        <f t="shared" si="65"/>
        <v>0</v>
      </c>
      <c r="S171" s="165">
        <f t="shared" si="59"/>
        <v>0</v>
      </c>
      <c r="T171" s="183">
        <f t="shared" si="55"/>
        <v>0</v>
      </c>
      <c r="U171" s="167">
        <f t="shared" si="60"/>
        <v>0</v>
      </c>
      <c r="V171" s="167"/>
      <c r="W171" s="167">
        <f t="shared" si="61"/>
        <v>0</v>
      </c>
    </row>
    <row r="172" spans="1:23" s="187" customFormat="1" ht="26.25" customHeight="1" hidden="1">
      <c r="A172" s="284" t="s">
        <v>345</v>
      </c>
      <c r="B172" s="284" t="s">
        <v>346</v>
      </c>
      <c r="C172" s="284" t="s">
        <v>506</v>
      </c>
      <c r="D172" s="314" t="s">
        <v>357</v>
      </c>
      <c r="E172" s="272">
        <f t="shared" si="64"/>
        <v>0</v>
      </c>
      <c r="F172" s="272"/>
      <c r="G172" s="272"/>
      <c r="H172" s="272"/>
      <c r="I172" s="272"/>
      <c r="J172" s="272">
        <f t="shared" si="63"/>
        <v>0</v>
      </c>
      <c r="K172" s="288"/>
      <c r="L172" s="288"/>
      <c r="M172" s="288"/>
      <c r="N172" s="288"/>
      <c r="O172" s="272"/>
      <c r="P172" s="288"/>
      <c r="Q172" s="288"/>
      <c r="R172" s="386">
        <f t="shared" si="65"/>
        <v>0</v>
      </c>
      <c r="S172" s="165">
        <f t="shared" si="59"/>
        <v>0</v>
      </c>
      <c r="T172" s="183">
        <f t="shared" si="55"/>
        <v>0</v>
      </c>
      <c r="U172" s="167">
        <f t="shared" si="60"/>
        <v>0</v>
      </c>
      <c r="V172" s="167"/>
      <c r="W172" s="167">
        <f t="shared" si="61"/>
        <v>0</v>
      </c>
    </row>
    <row r="173" spans="1:23" s="187" customFormat="1" ht="21" customHeight="1" hidden="1">
      <c r="A173" s="318" t="s">
        <v>123</v>
      </c>
      <c r="B173" s="318" t="s">
        <v>545</v>
      </c>
      <c r="C173" s="318" t="s">
        <v>506</v>
      </c>
      <c r="D173" s="319" t="s">
        <v>546</v>
      </c>
      <c r="E173" s="272">
        <f t="shared" si="64"/>
        <v>0</v>
      </c>
      <c r="F173" s="272"/>
      <c r="G173" s="272"/>
      <c r="H173" s="272"/>
      <c r="I173" s="272"/>
      <c r="J173" s="272">
        <f t="shared" si="63"/>
        <v>0</v>
      </c>
      <c r="K173" s="288"/>
      <c r="L173" s="288"/>
      <c r="M173" s="288"/>
      <c r="N173" s="288"/>
      <c r="O173" s="272"/>
      <c r="P173" s="288"/>
      <c r="Q173" s="288"/>
      <c r="R173" s="386">
        <f t="shared" si="65"/>
        <v>0</v>
      </c>
      <c r="S173" s="165">
        <f t="shared" si="59"/>
        <v>0</v>
      </c>
      <c r="T173" s="183">
        <f t="shared" si="55"/>
        <v>0</v>
      </c>
      <c r="U173" s="167">
        <f t="shared" si="60"/>
        <v>0</v>
      </c>
      <c r="V173" s="167"/>
      <c r="W173" s="167">
        <f t="shared" si="61"/>
        <v>0</v>
      </c>
    </row>
    <row r="174" spans="1:23" s="187" customFormat="1" ht="24" customHeight="1" hidden="1">
      <c r="A174" s="318" t="s">
        <v>547</v>
      </c>
      <c r="B174" s="318" t="s">
        <v>548</v>
      </c>
      <c r="C174" s="318" t="s">
        <v>506</v>
      </c>
      <c r="D174" s="319" t="s">
        <v>10</v>
      </c>
      <c r="E174" s="272">
        <f t="shared" si="64"/>
        <v>0</v>
      </c>
      <c r="F174" s="272"/>
      <c r="G174" s="272"/>
      <c r="H174" s="272"/>
      <c r="I174" s="272"/>
      <c r="J174" s="272">
        <f t="shared" si="63"/>
        <v>0</v>
      </c>
      <c r="K174" s="288"/>
      <c r="L174" s="288"/>
      <c r="M174" s="288"/>
      <c r="N174" s="288"/>
      <c r="O174" s="272"/>
      <c r="P174" s="288"/>
      <c r="Q174" s="288"/>
      <c r="R174" s="386">
        <f t="shared" si="65"/>
        <v>0</v>
      </c>
      <c r="S174" s="165">
        <f t="shared" si="59"/>
        <v>0</v>
      </c>
      <c r="T174" s="183">
        <f t="shared" si="55"/>
        <v>0</v>
      </c>
      <c r="U174" s="167">
        <f t="shared" si="60"/>
        <v>0</v>
      </c>
      <c r="V174" s="167"/>
      <c r="W174" s="167">
        <f t="shared" si="61"/>
        <v>0</v>
      </c>
    </row>
    <row r="175" spans="1:23" s="187" customFormat="1" ht="21" customHeight="1" hidden="1">
      <c r="A175" s="284" t="s">
        <v>11</v>
      </c>
      <c r="B175" s="284" t="s">
        <v>12</v>
      </c>
      <c r="C175" s="284" t="s">
        <v>506</v>
      </c>
      <c r="D175" s="314" t="s">
        <v>13</v>
      </c>
      <c r="E175" s="272">
        <f t="shared" si="64"/>
        <v>0</v>
      </c>
      <c r="F175" s="272"/>
      <c r="G175" s="272"/>
      <c r="H175" s="272"/>
      <c r="I175" s="272"/>
      <c r="J175" s="272">
        <f t="shared" si="63"/>
        <v>0</v>
      </c>
      <c r="K175" s="288"/>
      <c r="L175" s="288"/>
      <c r="M175" s="288"/>
      <c r="N175" s="288"/>
      <c r="O175" s="272"/>
      <c r="P175" s="288"/>
      <c r="Q175" s="288"/>
      <c r="R175" s="386">
        <f t="shared" si="65"/>
        <v>0</v>
      </c>
      <c r="S175" s="165">
        <f t="shared" si="59"/>
        <v>0</v>
      </c>
      <c r="T175" s="183"/>
      <c r="U175" s="167">
        <f t="shared" si="60"/>
        <v>0</v>
      </c>
      <c r="V175" s="167"/>
      <c r="W175" s="167">
        <f t="shared" si="61"/>
        <v>0</v>
      </c>
    </row>
    <row r="176" spans="1:23" s="189" customFormat="1" ht="20.25" customHeight="1" hidden="1">
      <c r="A176" s="318" t="s">
        <v>14</v>
      </c>
      <c r="B176" s="318" t="s">
        <v>15</v>
      </c>
      <c r="C176" s="318" t="s">
        <v>506</v>
      </c>
      <c r="D176" s="319" t="s">
        <v>551</v>
      </c>
      <c r="E176" s="272">
        <f t="shared" si="64"/>
        <v>0</v>
      </c>
      <c r="F176" s="272"/>
      <c r="G176" s="272"/>
      <c r="H176" s="272"/>
      <c r="I176" s="272"/>
      <c r="J176" s="272">
        <f t="shared" si="63"/>
        <v>0</v>
      </c>
      <c r="K176" s="288"/>
      <c r="L176" s="288"/>
      <c r="M176" s="288"/>
      <c r="N176" s="288"/>
      <c r="O176" s="272"/>
      <c r="P176" s="288"/>
      <c r="Q176" s="288"/>
      <c r="R176" s="387">
        <f t="shared" si="65"/>
        <v>0</v>
      </c>
      <c r="S176" s="165">
        <f t="shared" si="59"/>
        <v>0</v>
      </c>
      <c r="T176" s="176"/>
      <c r="U176" s="173">
        <f t="shared" si="60"/>
        <v>0</v>
      </c>
      <c r="V176" s="173"/>
      <c r="W176" s="173">
        <f t="shared" si="61"/>
        <v>0</v>
      </c>
    </row>
    <row r="177" spans="1:23" s="189" customFormat="1" ht="24" customHeight="1" hidden="1">
      <c r="A177" s="318" t="s">
        <v>112</v>
      </c>
      <c r="B177" s="318" t="s">
        <v>111</v>
      </c>
      <c r="C177" s="318" t="s">
        <v>506</v>
      </c>
      <c r="D177" s="319" t="s">
        <v>110</v>
      </c>
      <c r="E177" s="272">
        <f t="shared" si="64"/>
        <v>0</v>
      </c>
      <c r="F177" s="272"/>
      <c r="G177" s="272"/>
      <c r="H177" s="272"/>
      <c r="I177" s="272"/>
      <c r="J177" s="272"/>
      <c r="K177" s="288"/>
      <c r="L177" s="288"/>
      <c r="M177" s="288"/>
      <c r="N177" s="288"/>
      <c r="O177" s="272"/>
      <c r="P177" s="288"/>
      <c r="Q177" s="288"/>
      <c r="R177" s="387">
        <f t="shared" si="65"/>
        <v>0</v>
      </c>
      <c r="S177" s="165">
        <f t="shared" si="59"/>
        <v>0</v>
      </c>
      <c r="T177" s="202"/>
      <c r="U177" s="173">
        <f t="shared" si="60"/>
        <v>0</v>
      </c>
      <c r="V177" s="173"/>
      <c r="W177" s="173">
        <f t="shared" si="61"/>
        <v>0</v>
      </c>
    </row>
    <row r="178" spans="1:23" s="184" customFormat="1" ht="23.25" customHeight="1" hidden="1">
      <c r="A178" s="284" t="s">
        <v>359</v>
      </c>
      <c r="B178" s="284" t="s">
        <v>358</v>
      </c>
      <c r="C178" s="284" t="s">
        <v>360</v>
      </c>
      <c r="D178" s="314" t="s">
        <v>343</v>
      </c>
      <c r="E178" s="272">
        <f t="shared" si="64"/>
        <v>0</v>
      </c>
      <c r="F178" s="272"/>
      <c r="G178" s="272"/>
      <c r="H178" s="272"/>
      <c r="I178" s="272"/>
      <c r="J178" s="272"/>
      <c r="K178" s="288"/>
      <c r="L178" s="288"/>
      <c r="M178" s="288"/>
      <c r="N178" s="288"/>
      <c r="O178" s="272"/>
      <c r="P178" s="288"/>
      <c r="Q178" s="288"/>
      <c r="R178" s="164">
        <f>R213+R205+R186+R187+R192+R183+R197+R199+R193+R194+R195+R180+R204+R201+R196+R185+R214+R215+R217+R216+R198+R189+R188+R203+R206+R209+R208+R211+R212+R200+R210+R202+R190+R207+R191+R181+R182+R184</f>
        <v>0</v>
      </c>
      <c r="S178" s="165">
        <f t="shared" si="59"/>
        <v>0</v>
      </c>
      <c r="T178" s="183"/>
      <c r="U178" s="167">
        <f t="shared" si="60"/>
        <v>0</v>
      </c>
      <c r="V178" s="167"/>
      <c r="W178" s="167">
        <f t="shared" si="61"/>
        <v>0</v>
      </c>
    </row>
    <row r="179" spans="1:23" s="184" customFormat="1" ht="21.75" customHeight="1" hidden="1">
      <c r="A179" s="284" t="s">
        <v>676</v>
      </c>
      <c r="B179" s="284" t="s">
        <v>474</v>
      </c>
      <c r="C179" s="284" t="s">
        <v>103</v>
      </c>
      <c r="D179" s="314" t="s">
        <v>305</v>
      </c>
      <c r="E179" s="272">
        <f t="shared" si="64"/>
        <v>0</v>
      </c>
      <c r="F179" s="272"/>
      <c r="G179" s="272"/>
      <c r="H179" s="272"/>
      <c r="I179" s="272"/>
      <c r="J179" s="272"/>
      <c r="K179" s="288"/>
      <c r="L179" s="288"/>
      <c r="M179" s="288"/>
      <c r="N179" s="288"/>
      <c r="O179" s="272"/>
      <c r="P179" s="288"/>
      <c r="Q179" s="288"/>
      <c r="R179" s="164">
        <f>SUM(R180:R217)</f>
        <v>0</v>
      </c>
      <c r="S179" s="165">
        <f t="shared" si="59"/>
        <v>0</v>
      </c>
      <c r="T179" s="183">
        <f>S179-R179</f>
        <v>0</v>
      </c>
      <c r="U179" s="167">
        <f t="shared" si="60"/>
        <v>0</v>
      </c>
      <c r="V179" s="167"/>
      <c r="W179" s="167">
        <f t="shared" si="61"/>
        <v>0</v>
      </c>
    </row>
    <row r="180" spans="1:23" s="186" customFormat="1" ht="23.25" customHeight="1" hidden="1">
      <c r="A180" s="265" t="s">
        <v>413</v>
      </c>
      <c r="B180" s="265" t="s">
        <v>476</v>
      </c>
      <c r="C180" s="265" t="s">
        <v>634</v>
      </c>
      <c r="D180" s="251" t="s">
        <v>605</v>
      </c>
      <c r="E180" s="274">
        <f t="shared" si="64"/>
        <v>0</v>
      </c>
      <c r="F180" s="253"/>
      <c r="G180" s="253"/>
      <c r="H180" s="253"/>
      <c r="I180" s="253"/>
      <c r="J180" s="274">
        <f>+K180+O180</f>
        <v>0</v>
      </c>
      <c r="K180" s="276"/>
      <c r="L180" s="276"/>
      <c r="M180" s="276"/>
      <c r="N180" s="276"/>
      <c r="O180" s="253"/>
      <c r="P180" s="276"/>
      <c r="Q180" s="276"/>
      <c r="R180" s="383">
        <f aca="true" t="shared" si="66" ref="R180:R187">+J180+E180</f>
        <v>0</v>
      </c>
      <c r="S180" s="165">
        <f t="shared" si="59"/>
        <v>0</v>
      </c>
      <c r="T180" s="183">
        <f>S180-R180</f>
        <v>0</v>
      </c>
      <c r="U180" s="167">
        <f t="shared" si="60"/>
        <v>0</v>
      </c>
      <c r="V180" s="167"/>
      <c r="W180" s="167">
        <f t="shared" si="61"/>
        <v>0</v>
      </c>
    </row>
    <row r="181" spans="1:23" s="186" customFormat="1" ht="21.75" customHeight="1" hidden="1">
      <c r="A181" s="265" t="s">
        <v>529</v>
      </c>
      <c r="B181" s="265" t="s">
        <v>530</v>
      </c>
      <c r="C181" s="265" t="s">
        <v>398</v>
      </c>
      <c r="D181" s="251" t="s">
        <v>407</v>
      </c>
      <c r="E181" s="274">
        <f t="shared" si="64"/>
        <v>0</v>
      </c>
      <c r="F181" s="253"/>
      <c r="G181" s="253"/>
      <c r="H181" s="253"/>
      <c r="I181" s="253"/>
      <c r="J181" s="274">
        <f>+K181+O181</f>
        <v>0</v>
      </c>
      <c r="K181" s="276"/>
      <c r="L181" s="276"/>
      <c r="M181" s="276"/>
      <c r="N181" s="276"/>
      <c r="O181" s="253"/>
      <c r="P181" s="276"/>
      <c r="Q181" s="276"/>
      <c r="R181" s="383">
        <f t="shared" si="66"/>
        <v>0</v>
      </c>
      <c r="S181" s="165">
        <f t="shared" si="59"/>
        <v>0</v>
      </c>
      <c r="T181" s="183"/>
      <c r="U181" s="167">
        <f t="shared" si="60"/>
        <v>0</v>
      </c>
      <c r="V181" s="167"/>
      <c r="W181" s="167">
        <f t="shared" si="61"/>
        <v>0</v>
      </c>
    </row>
    <row r="182" spans="1:23" s="170" customFormat="1" ht="20.25" customHeight="1" hidden="1">
      <c r="A182" s="283" t="s">
        <v>361</v>
      </c>
      <c r="B182" s="283"/>
      <c r="C182" s="283"/>
      <c r="D182" s="267" t="s">
        <v>1</v>
      </c>
      <c r="E182" s="241">
        <f aca="true" t="shared" si="67" ref="E182:K182">E217+E209+E190+E191+E196+E187+E201+E203+E197+E198+E199+E184+E208+E205+E200+E189+E218+E219+E221+E220+E202+E193+E192+E207+E210+E213+E212+E215+E216+E204+E214+E206+E194+E211+E195+E185+E186+E188</f>
        <v>0</v>
      </c>
      <c r="F182" s="241">
        <f t="shared" si="67"/>
        <v>0</v>
      </c>
      <c r="G182" s="241">
        <f t="shared" si="67"/>
        <v>0</v>
      </c>
      <c r="H182" s="241">
        <f t="shared" si="67"/>
        <v>0</v>
      </c>
      <c r="I182" s="241">
        <f t="shared" si="67"/>
        <v>0</v>
      </c>
      <c r="J182" s="241">
        <f t="shared" si="67"/>
        <v>0</v>
      </c>
      <c r="K182" s="241">
        <f t="shared" si="67"/>
        <v>0</v>
      </c>
      <c r="L182" s="241"/>
      <c r="M182" s="241">
        <f>M217+M209+M190+M191+M196+M187+M201+M203+M197+M198+M199+M184+M208+M205+M200+M189+M218+M219+M221+M220+M202+M193+M192+M207+M210+M213+M212+M215+M216+M204+M214+M206+M194+M211+M195+M185+M186+M188</f>
        <v>0</v>
      </c>
      <c r="N182" s="241">
        <f>N217+N209+N190+N191+N196+N187+N201+N203+N197+N198+N199+N184+N208+N205+N200+N189+N218+N219+N221+N220+N202+N193+N192+N207+N210+N213+N212+N215+N216+N204+N214+N206+N194+N211+N195+N185+N186+N188</f>
        <v>0</v>
      </c>
      <c r="O182" s="241">
        <f>O217+O209+O190+O191+O196+O187+O201+O203+O197+O198+O199+O184+O208+O205+O200+O189+O218+O219+O221+O220+O202+O193+O192+O207+O210+O213+O212+O215+O216+O204+O214+O206+O194+O211+O195+O185+O186+O188</f>
        <v>0</v>
      </c>
      <c r="P182" s="241">
        <f>P217+P209+P190+P191+P196+P187+P201+P203+P197+P198+P199+P184+P208+P205+P200+P189+P218+P219+P221+P220+P202+P193+P192+P207+P210+P213+P212+P215+P216+P204+P214+P206+P194+P211+P195+P185+P186+P188</f>
        <v>0</v>
      </c>
      <c r="Q182" s="241">
        <f>Q217+Q209+Q190+Q191+Q196+Q187+Q201+Q203+Q197+Q198+Q199+Q184+Q208+Q205+Q200+Q189+Q218+Q219+Q221+Q220+Q202+Q193+Q192+Q207+Q210+Q213+Q212+Q215+Q216+Q204+Q214+Q206+Q194+Q211+Q195+Q185+Q186+Q188</f>
        <v>0</v>
      </c>
      <c r="R182" s="383">
        <f t="shared" si="66"/>
        <v>0</v>
      </c>
      <c r="S182" s="165">
        <f t="shared" si="59"/>
        <v>0</v>
      </c>
      <c r="T182" s="166">
        <f aca="true" t="shared" si="68" ref="T182:T189">S182-R182</f>
        <v>0</v>
      </c>
      <c r="U182" s="167">
        <f t="shared" si="60"/>
        <v>0</v>
      </c>
      <c r="V182" s="167"/>
      <c r="W182" s="167">
        <f t="shared" si="61"/>
        <v>0</v>
      </c>
    </row>
    <row r="183" spans="1:23" s="186" customFormat="1" ht="17.25" customHeight="1" hidden="1">
      <c r="A183" s="283" t="s">
        <v>362</v>
      </c>
      <c r="B183" s="283"/>
      <c r="C183" s="283"/>
      <c r="D183" s="267" t="s">
        <v>1</v>
      </c>
      <c r="E183" s="241">
        <f aca="true" t="shared" si="69" ref="E183:K183">SUM(E184:E221)</f>
        <v>0</v>
      </c>
      <c r="F183" s="241">
        <f t="shared" si="69"/>
        <v>0</v>
      </c>
      <c r="G183" s="241">
        <f t="shared" si="69"/>
        <v>0</v>
      </c>
      <c r="H183" s="241">
        <f t="shared" si="69"/>
        <v>0</v>
      </c>
      <c r="I183" s="241">
        <f t="shared" si="69"/>
        <v>0</v>
      </c>
      <c r="J183" s="241">
        <f t="shared" si="69"/>
        <v>0</v>
      </c>
      <c r="K183" s="241">
        <f t="shared" si="69"/>
        <v>0</v>
      </c>
      <c r="L183" s="241"/>
      <c r="M183" s="241">
        <f>SUM(M184:M221)</f>
        <v>0</v>
      </c>
      <c r="N183" s="241">
        <f>SUM(N184:N221)</f>
        <v>0</v>
      </c>
      <c r="O183" s="241">
        <f>SUM(O184:O221)</f>
        <v>0</v>
      </c>
      <c r="P183" s="241">
        <f>SUM(P184:P221)</f>
        <v>0</v>
      </c>
      <c r="Q183" s="241">
        <f>SUM(Q184:Q221)</f>
        <v>0</v>
      </c>
      <c r="R183" s="383">
        <f t="shared" si="66"/>
        <v>0</v>
      </c>
      <c r="S183" s="165">
        <f t="shared" si="59"/>
        <v>0</v>
      </c>
      <c r="T183" s="183">
        <f t="shared" si="68"/>
        <v>0</v>
      </c>
      <c r="U183" s="167">
        <f t="shared" si="60"/>
        <v>0</v>
      </c>
      <c r="V183" s="167"/>
      <c r="W183" s="167">
        <f t="shared" si="61"/>
        <v>0</v>
      </c>
    </row>
    <row r="184" spans="1:23" s="186" customFormat="1" ht="21.75" customHeight="1" hidden="1">
      <c r="A184" s="268" t="s">
        <v>363</v>
      </c>
      <c r="B184" s="268" t="s">
        <v>401</v>
      </c>
      <c r="C184" s="268" t="s">
        <v>400</v>
      </c>
      <c r="D184" s="244" t="s">
        <v>333</v>
      </c>
      <c r="E184" s="245">
        <f aca="true" t="shared" si="70" ref="E184:E194">F184+I184</f>
        <v>0</v>
      </c>
      <c r="F184" s="245"/>
      <c r="G184" s="245"/>
      <c r="H184" s="245"/>
      <c r="I184" s="245"/>
      <c r="J184" s="245">
        <f aca="true" t="shared" si="71" ref="J184:J191">+K184+O184</f>
        <v>0</v>
      </c>
      <c r="K184" s="245"/>
      <c r="L184" s="245"/>
      <c r="M184" s="245"/>
      <c r="N184" s="245"/>
      <c r="O184" s="320"/>
      <c r="P184" s="320"/>
      <c r="Q184" s="320"/>
      <c r="R184" s="388">
        <f t="shared" si="66"/>
        <v>0</v>
      </c>
      <c r="S184" s="165">
        <f t="shared" si="59"/>
        <v>0</v>
      </c>
      <c r="T184" s="183">
        <f t="shared" si="68"/>
        <v>0</v>
      </c>
      <c r="U184" s="167"/>
      <c r="V184" s="167"/>
      <c r="W184" s="167"/>
    </row>
    <row r="185" spans="1:23" s="186" customFormat="1" ht="23.25" customHeight="1" hidden="1">
      <c r="A185" s="268" t="s">
        <v>423</v>
      </c>
      <c r="B185" s="268" t="s">
        <v>334</v>
      </c>
      <c r="C185" s="268" t="s">
        <v>400</v>
      </c>
      <c r="D185" s="244" t="s">
        <v>135</v>
      </c>
      <c r="E185" s="245">
        <f t="shared" si="70"/>
        <v>0</v>
      </c>
      <c r="F185" s="245"/>
      <c r="G185" s="245"/>
      <c r="H185" s="245"/>
      <c r="I185" s="245"/>
      <c r="J185" s="245">
        <f t="shared" si="71"/>
        <v>0</v>
      </c>
      <c r="K185" s="245"/>
      <c r="L185" s="245"/>
      <c r="M185" s="245"/>
      <c r="N185" s="245"/>
      <c r="O185" s="245"/>
      <c r="P185" s="245"/>
      <c r="Q185" s="245"/>
      <c r="R185" s="383">
        <f t="shared" si="66"/>
        <v>0</v>
      </c>
      <c r="S185" s="165">
        <f t="shared" si="59"/>
        <v>0</v>
      </c>
      <c r="T185" s="183">
        <f t="shared" si="68"/>
        <v>0</v>
      </c>
      <c r="U185" s="167">
        <f aca="true" t="shared" si="72" ref="U185:U216">Q185-P185</f>
        <v>0</v>
      </c>
      <c r="V185" s="167"/>
      <c r="W185" s="167">
        <f aca="true" t="shared" si="73" ref="W185:W216">P185-O185</f>
        <v>0</v>
      </c>
    </row>
    <row r="186" spans="1:23" s="186" customFormat="1" ht="23.25" customHeight="1" hidden="1">
      <c r="A186" s="268" t="s">
        <v>449</v>
      </c>
      <c r="B186" s="268" t="s">
        <v>393</v>
      </c>
      <c r="C186" s="268" t="s">
        <v>335</v>
      </c>
      <c r="D186" s="244" t="s">
        <v>730</v>
      </c>
      <c r="E186" s="245">
        <f t="shared" si="70"/>
        <v>0</v>
      </c>
      <c r="F186" s="245"/>
      <c r="G186" s="245"/>
      <c r="H186" s="245"/>
      <c r="I186" s="245"/>
      <c r="J186" s="245">
        <f t="shared" si="71"/>
        <v>0</v>
      </c>
      <c r="K186" s="245"/>
      <c r="L186" s="245"/>
      <c r="M186" s="245"/>
      <c r="N186" s="245"/>
      <c r="O186" s="245"/>
      <c r="P186" s="245"/>
      <c r="Q186" s="245"/>
      <c r="R186" s="388">
        <f t="shared" si="66"/>
        <v>0</v>
      </c>
      <c r="S186" s="165">
        <f t="shared" si="59"/>
        <v>0</v>
      </c>
      <c r="T186" s="183">
        <f t="shared" si="68"/>
        <v>0</v>
      </c>
      <c r="U186" s="167">
        <f t="shared" si="72"/>
        <v>0</v>
      </c>
      <c r="V186" s="167"/>
      <c r="W186" s="167">
        <f t="shared" si="73"/>
        <v>0</v>
      </c>
    </row>
    <row r="187" spans="1:23" s="186" customFormat="1" ht="21.75" customHeight="1" hidden="1">
      <c r="A187" s="268" t="s">
        <v>364</v>
      </c>
      <c r="B187" s="268" t="s">
        <v>336</v>
      </c>
      <c r="C187" s="268" t="s">
        <v>337</v>
      </c>
      <c r="D187" s="244" t="s">
        <v>624</v>
      </c>
      <c r="E187" s="245">
        <f t="shared" si="70"/>
        <v>0</v>
      </c>
      <c r="F187" s="245"/>
      <c r="G187" s="245"/>
      <c r="H187" s="245"/>
      <c r="I187" s="245"/>
      <c r="J187" s="245">
        <f t="shared" si="71"/>
        <v>0</v>
      </c>
      <c r="K187" s="279"/>
      <c r="L187" s="279"/>
      <c r="M187" s="279"/>
      <c r="N187" s="279"/>
      <c r="O187" s="320"/>
      <c r="P187" s="320"/>
      <c r="Q187" s="320"/>
      <c r="R187" s="388">
        <f t="shared" si="66"/>
        <v>0</v>
      </c>
      <c r="S187" s="165">
        <f t="shared" si="59"/>
        <v>0</v>
      </c>
      <c r="T187" s="183">
        <f t="shared" si="68"/>
        <v>0</v>
      </c>
      <c r="U187" s="167">
        <f t="shared" si="72"/>
        <v>0</v>
      </c>
      <c r="V187" s="167"/>
      <c r="W187" s="167">
        <f t="shared" si="73"/>
        <v>0</v>
      </c>
    </row>
    <row r="188" spans="1:23" s="181" customFormat="1" ht="15" customHeight="1" hidden="1">
      <c r="A188" s="268" t="s">
        <v>120</v>
      </c>
      <c r="B188" s="268" t="s">
        <v>691</v>
      </c>
      <c r="C188" s="268" t="s">
        <v>700</v>
      </c>
      <c r="D188" s="244" t="s">
        <v>701</v>
      </c>
      <c r="E188" s="245">
        <f t="shared" si="70"/>
        <v>0</v>
      </c>
      <c r="F188" s="245"/>
      <c r="G188" s="245"/>
      <c r="H188" s="245"/>
      <c r="I188" s="245"/>
      <c r="J188" s="245">
        <f t="shared" si="71"/>
        <v>0</v>
      </c>
      <c r="K188" s="245"/>
      <c r="L188" s="245"/>
      <c r="M188" s="245"/>
      <c r="N188" s="245"/>
      <c r="O188" s="245"/>
      <c r="P188" s="245"/>
      <c r="Q188" s="245"/>
      <c r="R188" s="389"/>
      <c r="S188" s="165">
        <f aca="true" t="shared" si="74" ref="S188:S219">+E188+J188</f>
        <v>0</v>
      </c>
      <c r="T188" s="176">
        <f t="shared" si="68"/>
        <v>0</v>
      </c>
      <c r="U188" s="173">
        <f t="shared" si="72"/>
        <v>0</v>
      </c>
      <c r="V188" s="173"/>
      <c r="W188" s="173">
        <f t="shared" si="73"/>
        <v>0</v>
      </c>
    </row>
    <row r="189" spans="1:23" s="189" customFormat="1" ht="18.75" customHeight="1" hidden="1">
      <c r="A189" s="268" t="s">
        <v>365</v>
      </c>
      <c r="B189" s="268" t="s">
        <v>396</v>
      </c>
      <c r="C189" s="268" t="s">
        <v>397</v>
      </c>
      <c r="D189" s="244" t="s">
        <v>617</v>
      </c>
      <c r="E189" s="245">
        <f t="shared" si="70"/>
        <v>0</v>
      </c>
      <c r="F189" s="245"/>
      <c r="G189" s="245"/>
      <c r="H189" s="245"/>
      <c r="I189" s="245"/>
      <c r="J189" s="245">
        <f t="shared" si="71"/>
        <v>0</v>
      </c>
      <c r="K189" s="279"/>
      <c r="L189" s="279"/>
      <c r="M189" s="279"/>
      <c r="N189" s="279"/>
      <c r="O189" s="320"/>
      <c r="P189" s="320"/>
      <c r="Q189" s="320"/>
      <c r="R189" s="389">
        <f aca="true" t="shared" si="75" ref="R189:R203">+J189+E189</f>
        <v>0</v>
      </c>
      <c r="S189" s="165">
        <f t="shared" si="74"/>
        <v>0</v>
      </c>
      <c r="T189" s="176">
        <f t="shared" si="68"/>
        <v>0</v>
      </c>
      <c r="U189" s="173">
        <f t="shared" si="72"/>
        <v>0</v>
      </c>
      <c r="V189" s="173"/>
      <c r="W189" s="173">
        <f t="shared" si="73"/>
        <v>0</v>
      </c>
    </row>
    <row r="190" spans="1:23" s="189" customFormat="1" ht="21.75" customHeight="1" hidden="1">
      <c r="A190" s="268" t="s">
        <v>366</v>
      </c>
      <c r="B190" s="268" t="s">
        <v>21</v>
      </c>
      <c r="C190" s="268" t="s">
        <v>695</v>
      </c>
      <c r="D190" s="244" t="s">
        <v>22</v>
      </c>
      <c r="E190" s="245">
        <f t="shared" si="70"/>
        <v>0</v>
      </c>
      <c r="F190" s="245"/>
      <c r="G190" s="245"/>
      <c r="H190" s="245"/>
      <c r="I190" s="245"/>
      <c r="J190" s="245">
        <f t="shared" si="71"/>
        <v>0</v>
      </c>
      <c r="K190" s="245"/>
      <c r="L190" s="245"/>
      <c r="M190" s="245"/>
      <c r="N190" s="245"/>
      <c r="O190" s="320"/>
      <c r="P190" s="320"/>
      <c r="Q190" s="320"/>
      <c r="R190" s="389">
        <f t="shared" si="75"/>
        <v>0</v>
      </c>
      <c r="S190" s="165">
        <f t="shared" si="74"/>
        <v>0</v>
      </c>
      <c r="T190" s="176"/>
      <c r="U190" s="173">
        <f t="shared" si="72"/>
        <v>0</v>
      </c>
      <c r="V190" s="173"/>
      <c r="W190" s="173">
        <f t="shared" si="73"/>
        <v>0</v>
      </c>
    </row>
    <row r="191" spans="1:23" s="189" customFormat="1" ht="21" customHeight="1" hidden="1">
      <c r="A191" s="268" t="s">
        <v>373</v>
      </c>
      <c r="B191" s="268" t="s">
        <v>725</v>
      </c>
      <c r="C191" s="268" t="s">
        <v>24</v>
      </c>
      <c r="D191" s="244" t="s">
        <v>694</v>
      </c>
      <c r="E191" s="245">
        <f t="shared" si="70"/>
        <v>0</v>
      </c>
      <c r="F191" s="320"/>
      <c r="G191" s="245"/>
      <c r="H191" s="245"/>
      <c r="I191" s="245"/>
      <c r="J191" s="245">
        <f t="shared" si="71"/>
        <v>0</v>
      </c>
      <c r="K191" s="245"/>
      <c r="L191" s="245"/>
      <c r="M191" s="245"/>
      <c r="N191" s="245"/>
      <c r="O191" s="320"/>
      <c r="P191" s="320"/>
      <c r="Q191" s="320"/>
      <c r="R191" s="389">
        <f t="shared" si="75"/>
        <v>0</v>
      </c>
      <c r="S191" s="165">
        <f t="shared" si="74"/>
        <v>0</v>
      </c>
      <c r="T191" s="176"/>
      <c r="U191" s="173">
        <f t="shared" si="72"/>
        <v>0</v>
      </c>
      <c r="V191" s="173"/>
      <c r="W191" s="173">
        <f t="shared" si="73"/>
        <v>0</v>
      </c>
    </row>
    <row r="192" spans="1:23" s="189" customFormat="1" ht="18" customHeight="1" hidden="1">
      <c r="A192" s="265" t="s">
        <v>367</v>
      </c>
      <c r="B192" s="265" t="s">
        <v>23</v>
      </c>
      <c r="C192" s="265" t="s">
        <v>696</v>
      </c>
      <c r="D192" s="251" t="s">
        <v>456</v>
      </c>
      <c r="E192" s="253">
        <f t="shared" si="70"/>
        <v>0</v>
      </c>
      <c r="F192" s="253"/>
      <c r="G192" s="253"/>
      <c r="H192" s="253"/>
      <c r="I192" s="253"/>
      <c r="J192" s="253"/>
      <c r="K192" s="253"/>
      <c r="L192" s="253"/>
      <c r="M192" s="321"/>
      <c r="N192" s="321"/>
      <c r="O192" s="322"/>
      <c r="P192" s="322"/>
      <c r="Q192" s="322"/>
      <c r="R192" s="389">
        <f t="shared" si="75"/>
        <v>0</v>
      </c>
      <c r="S192" s="165">
        <f t="shared" si="74"/>
        <v>0</v>
      </c>
      <c r="T192" s="176"/>
      <c r="U192" s="173">
        <f t="shared" si="72"/>
        <v>0</v>
      </c>
      <c r="V192" s="173"/>
      <c r="W192" s="173">
        <f t="shared" si="73"/>
        <v>0</v>
      </c>
    </row>
    <row r="193" spans="1:23" s="187" customFormat="1" ht="15.75" customHeight="1" hidden="1">
      <c r="A193" s="265" t="s">
        <v>374</v>
      </c>
      <c r="B193" s="265" t="s">
        <v>351</v>
      </c>
      <c r="C193" s="265" t="s">
        <v>697</v>
      </c>
      <c r="D193" s="251" t="s">
        <v>352</v>
      </c>
      <c r="E193" s="253">
        <f t="shared" si="70"/>
        <v>0</v>
      </c>
      <c r="F193" s="253"/>
      <c r="G193" s="253"/>
      <c r="H193" s="253"/>
      <c r="I193" s="253"/>
      <c r="J193" s="253">
        <f aca="true" t="shared" si="76" ref="J193:J221">+K193+O193</f>
        <v>0</v>
      </c>
      <c r="K193" s="253"/>
      <c r="L193" s="253"/>
      <c r="M193" s="253"/>
      <c r="N193" s="253"/>
      <c r="O193" s="322"/>
      <c r="P193" s="322"/>
      <c r="Q193" s="322"/>
      <c r="R193" s="386">
        <f t="shared" si="75"/>
        <v>0</v>
      </c>
      <c r="S193" s="165">
        <f t="shared" si="74"/>
        <v>0</v>
      </c>
      <c r="T193" s="183">
        <f aca="true" t="shared" si="77" ref="T193:T198">S193-R193</f>
        <v>0</v>
      </c>
      <c r="U193" s="167">
        <f t="shared" si="72"/>
        <v>0</v>
      </c>
      <c r="V193" s="167"/>
      <c r="W193" s="167">
        <f t="shared" si="73"/>
        <v>0</v>
      </c>
    </row>
    <row r="194" spans="1:23" s="187" customFormat="1" ht="21" customHeight="1" hidden="1">
      <c r="A194" s="265" t="s">
        <v>421</v>
      </c>
      <c r="B194" s="265" t="s">
        <v>25</v>
      </c>
      <c r="C194" s="265" t="s">
        <v>698</v>
      </c>
      <c r="D194" s="251" t="s">
        <v>430</v>
      </c>
      <c r="E194" s="253">
        <f t="shared" si="70"/>
        <v>0</v>
      </c>
      <c r="F194" s="253"/>
      <c r="G194" s="253"/>
      <c r="H194" s="253"/>
      <c r="I194" s="253"/>
      <c r="J194" s="253">
        <f t="shared" si="76"/>
        <v>0</v>
      </c>
      <c r="K194" s="253"/>
      <c r="L194" s="253"/>
      <c r="M194" s="253"/>
      <c r="N194" s="253"/>
      <c r="O194" s="322"/>
      <c r="P194" s="322"/>
      <c r="Q194" s="322"/>
      <c r="R194" s="386">
        <f t="shared" si="75"/>
        <v>0</v>
      </c>
      <c r="S194" s="165">
        <f t="shared" si="74"/>
        <v>0</v>
      </c>
      <c r="T194" s="183">
        <f t="shared" si="77"/>
        <v>0</v>
      </c>
      <c r="U194" s="167">
        <f t="shared" si="72"/>
        <v>0</v>
      </c>
      <c r="V194" s="167"/>
      <c r="W194" s="167">
        <f t="shared" si="73"/>
        <v>0</v>
      </c>
    </row>
    <row r="195" spans="1:23" s="177" customFormat="1" ht="23.25" customHeight="1" hidden="1">
      <c r="A195" s="265" t="s">
        <v>385</v>
      </c>
      <c r="B195" s="265" t="s">
        <v>726</v>
      </c>
      <c r="C195" s="265" t="s">
        <v>432</v>
      </c>
      <c r="D195" s="251" t="s">
        <v>341</v>
      </c>
      <c r="E195" s="253"/>
      <c r="F195" s="253"/>
      <c r="G195" s="253"/>
      <c r="H195" s="253"/>
      <c r="I195" s="253"/>
      <c r="J195" s="253">
        <f t="shared" si="76"/>
        <v>0</v>
      </c>
      <c r="K195" s="253"/>
      <c r="L195" s="253"/>
      <c r="M195" s="253"/>
      <c r="N195" s="253"/>
      <c r="O195" s="322"/>
      <c r="P195" s="322"/>
      <c r="Q195" s="322"/>
      <c r="R195" s="387">
        <f t="shared" si="75"/>
        <v>0</v>
      </c>
      <c r="S195" s="165">
        <f t="shared" si="74"/>
        <v>0</v>
      </c>
      <c r="T195" s="176">
        <f t="shared" si="77"/>
        <v>0</v>
      </c>
      <c r="U195" s="173">
        <f t="shared" si="72"/>
        <v>0</v>
      </c>
      <c r="V195" s="173"/>
      <c r="W195" s="173">
        <f t="shared" si="73"/>
        <v>0</v>
      </c>
    </row>
    <row r="196" spans="1:23" s="189" customFormat="1" ht="21.75" customHeight="1" hidden="1">
      <c r="A196" s="265" t="s">
        <v>375</v>
      </c>
      <c r="B196" s="265" t="s">
        <v>431</v>
      </c>
      <c r="C196" s="265" t="s">
        <v>433</v>
      </c>
      <c r="D196" s="251" t="s">
        <v>727</v>
      </c>
      <c r="E196" s="253">
        <f aca="true" t="shared" si="78" ref="E196:E205">F196+I196</f>
        <v>0</v>
      </c>
      <c r="F196" s="253"/>
      <c r="G196" s="253"/>
      <c r="H196" s="253"/>
      <c r="I196" s="253"/>
      <c r="J196" s="253">
        <f t="shared" si="76"/>
        <v>0</v>
      </c>
      <c r="K196" s="253"/>
      <c r="L196" s="253"/>
      <c r="M196" s="253"/>
      <c r="N196" s="253"/>
      <c r="O196" s="322"/>
      <c r="P196" s="322"/>
      <c r="Q196" s="322"/>
      <c r="R196" s="381">
        <f t="shared" si="75"/>
        <v>0</v>
      </c>
      <c r="S196" s="165">
        <f t="shared" si="74"/>
        <v>0</v>
      </c>
      <c r="T196" s="176">
        <f t="shared" si="77"/>
        <v>0</v>
      </c>
      <c r="U196" s="173">
        <f t="shared" si="72"/>
        <v>0</v>
      </c>
      <c r="V196" s="173"/>
      <c r="W196" s="173">
        <f t="shared" si="73"/>
        <v>0</v>
      </c>
    </row>
    <row r="197" spans="1:23" s="186" customFormat="1" ht="15" customHeight="1" hidden="1">
      <c r="A197" s="284" t="s">
        <v>368</v>
      </c>
      <c r="B197" s="284" t="s">
        <v>482</v>
      </c>
      <c r="C197" s="284" t="s">
        <v>483</v>
      </c>
      <c r="D197" s="314" t="s">
        <v>484</v>
      </c>
      <c r="E197" s="272">
        <f t="shared" si="78"/>
        <v>0</v>
      </c>
      <c r="F197" s="323"/>
      <c r="G197" s="272"/>
      <c r="H197" s="272"/>
      <c r="I197" s="272"/>
      <c r="J197" s="272">
        <f t="shared" si="76"/>
        <v>0</v>
      </c>
      <c r="K197" s="288"/>
      <c r="L197" s="288"/>
      <c r="M197" s="288"/>
      <c r="N197" s="288"/>
      <c r="O197" s="323"/>
      <c r="P197" s="323"/>
      <c r="Q197" s="323"/>
      <c r="R197" s="383">
        <f t="shared" si="75"/>
        <v>0</v>
      </c>
      <c r="S197" s="165">
        <f t="shared" si="74"/>
        <v>0</v>
      </c>
      <c r="T197" s="183">
        <f t="shared" si="77"/>
        <v>0</v>
      </c>
      <c r="U197" s="167">
        <f t="shared" si="72"/>
        <v>0</v>
      </c>
      <c r="V197" s="167"/>
      <c r="W197" s="167">
        <f t="shared" si="73"/>
        <v>0</v>
      </c>
    </row>
    <row r="198" spans="1:23" s="189" customFormat="1" ht="17.25" customHeight="1" hidden="1">
      <c r="A198" s="284" t="s">
        <v>369</v>
      </c>
      <c r="B198" s="284" t="s">
        <v>485</v>
      </c>
      <c r="C198" s="284" t="s">
        <v>486</v>
      </c>
      <c r="D198" s="314" t="s">
        <v>136</v>
      </c>
      <c r="E198" s="272">
        <f t="shared" si="78"/>
        <v>0</v>
      </c>
      <c r="F198" s="272"/>
      <c r="G198" s="272"/>
      <c r="H198" s="272"/>
      <c r="I198" s="272"/>
      <c r="J198" s="272">
        <f t="shared" si="76"/>
        <v>0</v>
      </c>
      <c r="K198" s="288"/>
      <c r="L198" s="288"/>
      <c r="M198" s="288"/>
      <c r="N198" s="288"/>
      <c r="O198" s="323"/>
      <c r="P198" s="323"/>
      <c r="Q198" s="323"/>
      <c r="R198" s="381">
        <f t="shared" si="75"/>
        <v>0</v>
      </c>
      <c r="S198" s="165">
        <f t="shared" si="74"/>
        <v>0</v>
      </c>
      <c r="T198" s="176">
        <f t="shared" si="77"/>
        <v>0</v>
      </c>
      <c r="U198" s="173">
        <f t="shared" si="72"/>
        <v>0</v>
      </c>
      <c r="V198" s="173"/>
      <c r="W198" s="173">
        <f t="shared" si="73"/>
        <v>0</v>
      </c>
    </row>
    <row r="199" spans="1:23" s="189" customFormat="1" ht="20.25" customHeight="1" hidden="1">
      <c r="A199" s="289" t="s">
        <v>370</v>
      </c>
      <c r="B199" s="289" t="s">
        <v>487</v>
      </c>
      <c r="C199" s="289" t="s">
        <v>483</v>
      </c>
      <c r="D199" s="255" t="s">
        <v>342</v>
      </c>
      <c r="E199" s="274">
        <f t="shared" si="78"/>
        <v>0</v>
      </c>
      <c r="F199" s="274"/>
      <c r="G199" s="274"/>
      <c r="H199" s="274"/>
      <c r="I199" s="274"/>
      <c r="J199" s="274">
        <f t="shared" si="76"/>
        <v>0</v>
      </c>
      <c r="K199" s="293"/>
      <c r="L199" s="293"/>
      <c r="M199" s="293"/>
      <c r="N199" s="293"/>
      <c r="O199" s="324"/>
      <c r="P199" s="324"/>
      <c r="Q199" s="324"/>
      <c r="R199" s="381">
        <f t="shared" si="75"/>
        <v>0</v>
      </c>
      <c r="S199" s="165">
        <f t="shared" si="74"/>
        <v>0</v>
      </c>
      <c r="T199" s="176"/>
      <c r="U199" s="173">
        <f t="shared" si="72"/>
        <v>0</v>
      </c>
      <c r="V199" s="173"/>
      <c r="W199" s="173">
        <f t="shared" si="73"/>
        <v>0</v>
      </c>
    </row>
    <row r="200" spans="1:23" s="189" customFormat="1" ht="20.25" customHeight="1" hidden="1">
      <c r="A200" s="289" t="s">
        <v>371</v>
      </c>
      <c r="B200" s="289" t="s">
        <v>559</v>
      </c>
      <c r="C200" s="290" t="s">
        <v>399</v>
      </c>
      <c r="D200" s="291" t="s">
        <v>115</v>
      </c>
      <c r="E200" s="253">
        <f t="shared" si="78"/>
        <v>0</v>
      </c>
      <c r="F200" s="253"/>
      <c r="G200" s="253"/>
      <c r="H200" s="253"/>
      <c r="I200" s="253"/>
      <c r="J200" s="253">
        <f t="shared" si="76"/>
        <v>0</v>
      </c>
      <c r="K200" s="276"/>
      <c r="L200" s="276"/>
      <c r="M200" s="276"/>
      <c r="N200" s="276"/>
      <c r="O200" s="322"/>
      <c r="P200" s="322"/>
      <c r="Q200" s="322"/>
      <c r="R200" s="381">
        <f t="shared" si="75"/>
        <v>0</v>
      </c>
      <c r="S200" s="165">
        <f t="shared" si="74"/>
        <v>0</v>
      </c>
      <c r="T200" s="176"/>
      <c r="U200" s="173">
        <f t="shared" si="72"/>
        <v>0</v>
      </c>
      <c r="V200" s="173"/>
      <c r="W200" s="173">
        <f t="shared" si="73"/>
        <v>0</v>
      </c>
    </row>
    <row r="201" spans="1:23" s="193" customFormat="1" ht="20.25" customHeight="1" hidden="1">
      <c r="A201" s="268" t="s">
        <v>457</v>
      </c>
      <c r="B201" s="268" t="s">
        <v>631</v>
      </c>
      <c r="C201" s="268" t="s">
        <v>480</v>
      </c>
      <c r="D201" s="244" t="s">
        <v>543</v>
      </c>
      <c r="E201" s="245">
        <f t="shared" si="78"/>
        <v>0</v>
      </c>
      <c r="F201" s="245"/>
      <c r="G201" s="245"/>
      <c r="H201" s="245"/>
      <c r="I201" s="245"/>
      <c r="J201" s="245">
        <f t="shared" si="76"/>
        <v>0</v>
      </c>
      <c r="K201" s="279"/>
      <c r="L201" s="279"/>
      <c r="M201" s="279"/>
      <c r="N201" s="279"/>
      <c r="O201" s="320"/>
      <c r="P201" s="320"/>
      <c r="Q201" s="320"/>
      <c r="R201" s="386">
        <f t="shared" si="75"/>
        <v>0</v>
      </c>
      <c r="S201" s="165">
        <f t="shared" si="74"/>
        <v>0</v>
      </c>
      <c r="T201" s="183">
        <f>S201-R201</f>
        <v>0</v>
      </c>
      <c r="U201" s="167">
        <f t="shared" si="72"/>
        <v>0</v>
      </c>
      <c r="V201" s="167"/>
      <c r="W201" s="167">
        <f t="shared" si="73"/>
        <v>0</v>
      </c>
    </row>
    <row r="202" spans="1:23" s="194" customFormat="1" ht="24.75" customHeight="1" hidden="1">
      <c r="A202" s="265" t="s">
        <v>640</v>
      </c>
      <c r="B202" s="265" t="s">
        <v>101</v>
      </c>
      <c r="C202" s="265" t="s">
        <v>480</v>
      </c>
      <c r="D202" s="251" t="s">
        <v>102</v>
      </c>
      <c r="E202" s="253">
        <f t="shared" si="78"/>
        <v>0</v>
      </c>
      <c r="F202" s="253"/>
      <c r="G202" s="253"/>
      <c r="H202" s="253"/>
      <c r="I202" s="253"/>
      <c r="J202" s="253">
        <f t="shared" si="76"/>
        <v>0</v>
      </c>
      <c r="K202" s="276"/>
      <c r="L202" s="276"/>
      <c r="M202" s="276"/>
      <c r="N202" s="276"/>
      <c r="O202" s="322"/>
      <c r="P202" s="322"/>
      <c r="Q202" s="322"/>
      <c r="R202" s="387">
        <f t="shared" si="75"/>
        <v>0</v>
      </c>
      <c r="S202" s="165">
        <f t="shared" si="74"/>
        <v>0</v>
      </c>
      <c r="T202" s="176"/>
      <c r="U202" s="173">
        <f t="shared" si="72"/>
        <v>0</v>
      </c>
      <c r="V202" s="173"/>
      <c r="W202" s="173">
        <f t="shared" si="73"/>
        <v>0</v>
      </c>
    </row>
    <row r="203" spans="1:23" s="189" customFormat="1" ht="21" customHeight="1" hidden="1">
      <c r="A203" s="265" t="s">
        <v>409</v>
      </c>
      <c r="B203" s="265" t="s">
        <v>703</v>
      </c>
      <c r="C203" s="265" t="s">
        <v>632</v>
      </c>
      <c r="D203" s="251" t="s">
        <v>410</v>
      </c>
      <c r="E203" s="253">
        <f t="shared" si="78"/>
        <v>0</v>
      </c>
      <c r="F203" s="253"/>
      <c r="G203" s="253"/>
      <c r="H203" s="253"/>
      <c r="I203" s="253"/>
      <c r="J203" s="253">
        <f t="shared" si="76"/>
        <v>0</v>
      </c>
      <c r="K203" s="276"/>
      <c r="L203" s="276"/>
      <c r="M203" s="276"/>
      <c r="N203" s="276"/>
      <c r="O203" s="322"/>
      <c r="P203" s="322"/>
      <c r="Q203" s="322"/>
      <c r="R203" s="390">
        <f t="shared" si="75"/>
        <v>0</v>
      </c>
      <c r="S203" s="165">
        <f t="shared" si="74"/>
        <v>0</v>
      </c>
      <c r="T203" s="176">
        <f>S203-R203</f>
        <v>0</v>
      </c>
      <c r="U203" s="173">
        <f t="shared" si="72"/>
        <v>0</v>
      </c>
      <c r="V203" s="173"/>
      <c r="W203" s="173">
        <f t="shared" si="73"/>
        <v>0</v>
      </c>
    </row>
    <row r="204" spans="1:23" s="194" customFormat="1" ht="18" customHeight="1" hidden="1">
      <c r="A204" s="265" t="s">
        <v>411</v>
      </c>
      <c r="B204" s="265" t="s">
        <v>38</v>
      </c>
      <c r="C204" s="265" t="s">
        <v>632</v>
      </c>
      <c r="D204" s="251" t="s">
        <v>412</v>
      </c>
      <c r="E204" s="253">
        <f t="shared" si="78"/>
        <v>0</v>
      </c>
      <c r="F204" s="253"/>
      <c r="G204" s="253"/>
      <c r="H204" s="253"/>
      <c r="I204" s="253"/>
      <c r="J204" s="253">
        <f t="shared" si="76"/>
        <v>0</v>
      </c>
      <c r="K204" s="276"/>
      <c r="L204" s="276"/>
      <c r="M204" s="276"/>
      <c r="N204" s="276"/>
      <c r="O204" s="322"/>
      <c r="P204" s="322"/>
      <c r="Q204" s="322"/>
      <c r="R204" s="387">
        <f aca="true" t="shared" si="79" ref="R204:R217">J204+E204</f>
        <v>0</v>
      </c>
      <c r="S204" s="165">
        <f t="shared" si="74"/>
        <v>0</v>
      </c>
      <c r="T204" s="176">
        <f>S204-R204</f>
        <v>0</v>
      </c>
      <c r="U204" s="173">
        <f t="shared" si="72"/>
        <v>0</v>
      </c>
      <c r="V204" s="173"/>
      <c r="W204" s="173">
        <f t="shared" si="73"/>
        <v>0</v>
      </c>
    </row>
    <row r="205" spans="1:23" s="194" customFormat="1" ht="18.75" customHeight="1" hidden="1">
      <c r="A205" s="284" t="s">
        <v>372</v>
      </c>
      <c r="B205" s="284" t="s">
        <v>574</v>
      </c>
      <c r="C205" s="284" t="s">
        <v>506</v>
      </c>
      <c r="D205" s="314" t="s">
        <v>124</v>
      </c>
      <c r="E205" s="272">
        <f t="shared" si="78"/>
        <v>0</v>
      </c>
      <c r="F205" s="323"/>
      <c r="G205" s="272"/>
      <c r="H205" s="272"/>
      <c r="I205" s="272"/>
      <c r="J205" s="272">
        <f t="shared" si="76"/>
        <v>0</v>
      </c>
      <c r="K205" s="288"/>
      <c r="L205" s="288"/>
      <c r="M205" s="288"/>
      <c r="N205" s="288"/>
      <c r="O205" s="323"/>
      <c r="P205" s="323"/>
      <c r="Q205" s="323"/>
      <c r="R205" s="387">
        <f t="shared" si="79"/>
        <v>0</v>
      </c>
      <c r="S205" s="165">
        <f t="shared" si="74"/>
        <v>0</v>
      </c>
      <c r="U205" s="173">
        <f t="shared" si="72"/>
        <v>0</v>
      </c>
      <c r="V205" s="173"/>
      <c r="W205" s="173">
        <f t="shared" si="73"/>
        <v>0</v>
      </c>
    </row>
    <row r="206" spans="1:23" s="193" customFormat="1" ht="20.25" customHeight="1" hidden="1">
      <c r="A206" s="289" t="s">
        <v>419</v>
      </c>
      <c r="B206" s="289" t="s">
        <v>346</v>
      </c>
      <c r="C206" s="289" t="s">
        <v>506</v>
      </c>
      <c r="D206" s="255" t="s">
        <v>420</v>
      </c>
      <c r="E206" s="274"/>
      <c r="F206" s="324"/>
      <c r="G206" s="274"/>
      <c r="H206" s="274"/>
      <c r="I206" s="274"/>
      <c r="J206" s="274">
        <f t="shared" si="76"/>
        <v>0</v>
      </c>
      <c r="K206" s="325"/>
      <c r="L206" s="325"/>
      <c r="M206" s="293"/>
      <c r="N206" s="293"/>
      <c r="O206" s="324"/>
      <c r="P206" s="324"/>
      <c r="Q206" s="324"/>
      <c r="R206" s="386">
        <f t="shared" si="79"/>
        <v>0</v>
      </c>
      <c r="S206" s="165">
        <f t="shared" si="74"/>
        <v>0</v>
      </c>
      <c r="T206" s="183">
        <f>S206-R206</f>
        <v>0</v>
      </c>
      <c r="U206" s="167">
        <f t="shared" si="72"/>
        <v>0</v>
      </c>
      <c r="V206" s="167"/>
      <c r="W206" s="167">
        <f t="shared" si="73"/>
        <v>0</v>
      </c>
    </row>
    <row r="207" spans="1:23" s="193" customFormat="1" ht="20.25" customHeight="1" hidden="1">
      <c r="A207" s="265" t="s">
        <v>471</v>
      </c>
      <c r="B207" s="265" t="s">
        <v>472</v>
      </c>
      <c r="C207" s="265" t="s">
        <v>103</v>
      </c>
      <c r="D207" s="326" t="s">
        <v>689</v>
      </c>
      <c r="E207" s="253">
        <f aca="true" t="shared" si="80" ref="E207:E214">F207+I207</f>
        <v>0</v>
      </c>
      <c r="F207" s="322"/>
      <c r="G207" s="253"/>
      <c r="H207" s="253"/>
      <c r="I207" s="253"/>
      <c r="J207" s="253">
        <f t="shared" si="76"/>
        <v>0</v>
      </c>
      <c r="K207" s="327"/>
      <c r="L207" s="327"/>
      <c r="M207" s="253"/>
      <c r="N207" s="253"/>
      <c r="O207" s="322"/>
      <c r="P207" s="322"/>
      <c r="Q207" s="322"/>
      <c r="R207" s="386">
        <f t="shared" si="79"/>
        <v>0</v>
      </c>
      <c r="S207" s="165">
        <f t="shared" si="74"/>
        <v>0</v>
      </c>
      <c r="T207" s="183"/>
      <c r="U207" s="167">
        <f t="shared" si="72"/>
        <v>0</v>
      </c>
      <c r="V207" s="167"/>
      <c r="W207" s="167">
        <f t="shared" si="73"/>
        <v>0</v>
      </c>
    </row>
    <row r="208" spans="1:23" s="189" customFormat="1" ht="18" customHeight="1" hidden="1">
      <c r="A208" s="289" t="s">
        <v>641</v>
      </c>
      <c r="B208" s="289" t="s">
        <v>642</v>
      </c>
      <c r="C208" s="289" t="s">
        <v>103</v>
      </c>
      <c r="D208" s="255" t="s">
        <v>643</v>
      </c>
      <c r="E208" s="274">
        <f t="shared" si="80"/>
        <v>0</v>
      </c>
      <c r="F208" s="274"/>
      <c r="G208" s="274"/>
      <c r="H208" s="274"/>
      <c r="I208" s="274"/>
      <c r="J208" s="274">
        <f t="shared" si="76"/>
        <v>0</v>
      </c>
      <c r="K208" s="293"/>
      <c r="L208" s="293"/>
      <c r="M208" s="293"/>
      <c r="N208" s="293"/>
      <c r="O208" s="324"/>
      <c r="P208" s="324"/>
      <c r="Q208" s="324"/>
      <c r="R208" s="391">
        <f t="shared" si="79"/>
        <v>0</v>
      </c>
      <c r="S208" s="165">
        <f t="shared" si="74"/>
        <v>0</v>
      </c>
      <c r="T208" s="176">
        <f>S208-R208</f>
        <v>0</v>
      </c>
      <c r="U208" s="173">
        <f t="shared" si="72"/>
        <v>0</v>
      </c>
      <c r="V208" s="173"/>
      <c r="W208" s="173">
        <f t="shared" si="73"/>
        <v>0</v>
      </c>
    </row>
    <row r="209" spans="1:23" s="187" customFormat="1" ht="18.75" customHeight="1" hidden="1">
      <c r="A209" s="289" t="s">
        <v>644</v>
      </c>
      <c r="B209" s="289" t="s">
        <v>645</v>
      </c>
      <c r="C209" s="289" t="s">
        <v>103</v>
      </c>
      <c r="D209" s="255" t="s">
        <v>646</v>
      </c>
      <c r="E209" s="274">
        <f t="shared" si="80"/>
        <v>0</v>
      </c>
      <c r="F209" s="274"/>
      <c r="G209" s="274"/>
      <c r="H209" s="274"/>
      <c r="I209" s="274"/>
      <c r="J209" s="274">
        <f t="shared" si="76"/>
        <v>0</v>
      </c>
      <c r="K209" s="293"/>
      <c r="L209" s="293"/>
      <c r="M209" s="293"/>
      <c r="N209" s="293"/>
      <c r="O209" s="324"/>
      <c r="P209" s="324"/>
      <c r="Q209" s="324"/>
      <c r="R209" s="386">
        <f t="shared" si="79"/>
        <v>0</v>
      </c>
      <c r="S209" s="165">
        <f t="shared" si="74"/>
        <v>0</v>
      </c>
      <c r="T209" s="200"/>
      <c r="U209" s="167">
        <f t="shared" si="72"/>
        <v>0</v>
      </c>
      <c r="V209" s="167"/>
      <c r="W209" s="167">
        <f t="shared" si="73"/>
        <v>0</v>
      </c>
    </row>
    <row r="210" spans="1:23" s="187" customFormat="1" ht="20.25" customHeight="1" hidden="1">
      <c r="A210" s="284" t="s">
        <v>473</v>
      </c>
      <c r="B210" s="284" t="s">
        <v>474</v>
      </c>
      <c r="C210" s="284" t="s">
        <v>103</v>
      </c>
      <c r="D210" s="328" t="s">
        <v>690</v>
      </c>
      <c r="E210" s="272">
        <f t="shared" si="80"/>
        <v>0</v>
      </c>
      <c r="F210" s="272"/>
      <c r="G210" s="272"/>
      <c r="H210" s="272"/>
      <c r="I210" s="272"/>
      <c r="J210" s="272">
        <f t="shared" si="76"/>
        <v>0</v>
      </c>
      <c r="K210" s="288"/>
      <c r="L210" s="288"/>
      <c r="M210" s="288"/>
      <c r="N210" s="288"/>
      <c r="O210" s="323"/>
      <c r="P210" s="323"/>
      <c r="Q210" s="323"/>
      <c r="R210" s="386">
        <f t="shared" si="79"/>
        <v>0</v>
      </c>
      <c r="S210" s="165">
        <f t="shared" si="74"/>
        <v>0</v>
      </c>
      <c r="T210" s="203"/>
      <c r="U210" s="167">
        <f t="shared" si="72"/>
        <v>0</v>
      </c>
      <c r="V210" s="167"/>
      <c r="W210" s="167">
        <f t="shared" si="73"/>
        <v>0</v>
      </c>
    </row>
    <row r="211" spans="1:23" s="186" customFormat="1" ht="21.75" customHeight="1" hidden="1">
      <c r="A211" s="268" t="s">
        <v>414</v>
      </c>
      <c r="B211" s="268" t="s">
        <v>415</v>
      </c>
      <c r="C211" s="268" t="s">
        <v>103</v>
      </c>
      <c r="D211" s="329" t="s">
        <v>639</v>
      </c>
      <c r="E211" s="272">
        <f t="shared" si="80"/>
        <v>0</v>
      </c>
      <c r="F211" s="245"/>
      <c r="G211" s="245"/>
      <c r="H211" s="245"/>
      <c r="I211" s="245"/>
      <c r="J211" s="323">
        <f t="shared" si="76"/>
        <v>0</v>
      </c>
      <c r="K211" s="279"/>
      <c r="L211" s="279"/>
      <c r="M211" s="279"/>
      <c r="N211" s="279"/>
      <c r="O211" s="320"/>
      <c r="P211" s="320"/>
      <c r="Q211" s="320"/>
      <c r="R211" s="386">
        <f t="shared" si="79"/>
        <v>0</v>
      </c>
      <c r="S211" s="165">
        <f t="shared" si="74"/>
        <v>0</v>
      </c>
      <c r="T211" s="183">
        <f>S211-R211</f>
        <v>0</v>
      </c>
      <c r="U211" s="167">
        <f t="shared" si="72"/>
        <v>0</v>
      </c>
      <c r="V211" s="167"/>
      <c r="W211" s="167">
        <f t="shared" si="73"/>
        <v>0</v>
      </c>
    </row>
    <row r="212" spans="1:23" s="186" customFormat="1" ht="23.25" customHeight="1" hidden="1">
      <c r="A212" s="265" t="s">
        <v>647</v>
      </c>
      <c r="B212" s="265" t="s">
        <v>582</v>
      </c>
      <c r="C212" s="265" t="s">
        <v>103</v>
      </c>
      <c r="D212" s="251" t="s">
        <v>125</v>
      </c>
      <c r="E212" s="274">
        <f t="shared" si="80"/>
        <v>0</v>
      </c>
      <c r="F212" s="274"/>
      <c r="G212" s="274"/>
      <c r="H212" s="274"/>
      <c r="I212" s="274"/>
      <c r="J212" s="274">
        <f t="shared" si="76"/>
        <v>0</v>
      </c>
      <c r="K212" s="330"/>
      <c r="L212" s="330"/>
      <c r="M212" s="274"/>
      <c r="N212" s="274"/>
      <c r="O212" s="324"/>
      <c r="P212" s="324"/>
      <c r="Q212" s="324"/>
      <c r="R212" s="386">
        <f t="shared" si="79"/>
        <v>0</v>
      </c>
      <c r="S212" s="165">
        <f t="shared" si="74"/>
        <v>0</v>
      </c>
      <c r="T212" s="183">
        <f>S212-R212</f>
        <v>0</v>
      </c>
      <c r="U212" s="167">
        <f t="shared" si="72"/>
        <v>0</v>
      </c>
      <c r="V212" s="167"/>
      <c r="W212" s="167">
        <f t="shared" si="73"/>
        <v>0</v>
      </c>
    </row>
    <row r="213" spans="1:23" s="181" customFormat="1" ht="21.75" customHeight="1" hidden="1">
      <c r="A213" s="284" t="s">
        <v>525</v>
      </c>
      <c r="B213" s="284" t="s">
        <v>526</v>
      </c>
      <c r="C213" s="284" t="s">
        <v>634</v>
      </c>
      <c r="D213" s="328" t="s">
        <v>528</v>
      </c>
      <c r="E213" s="272">
        <f t="shared" si="80"/>
        <v>0</v>
      </c>
      <c r="F213" s="272"/>
      <c r="G213" s="272"/>
      <c r="H213" s="272"/>
      <c r="I213" s="272"/>
      <c r="J213" s="323">
        <f t="shared" si="76"/>
        <v>0</v>
      </c>
      <c r="K213" s="273"/>
      <c r="L213" s="273"/>
      <c r="M213" s="272"/>
      <c r="N213" s="272"/>
      <c r="O213" s="323"/>
      <c r="P213" s="323"/>
      <c r="Q213" s="323"/>
      <c r="R213" s="387">
        <f t="shared" si="79"/>
        <v>0</v>
      </c>
      <c r="S213" s="165">
        <f t="shared" si="74"/>
        <v>0</v>
      </c>
      <c r="T213" s="176">
        <f>S213-R213</f>
        <v>0</v>
      </c>
      <c r="U213" s="173">
        <f t="shared" si="72"/>
        <v>0</v>
      </c>
      <c r="V213" s="173"/>
      <c r="W213" s="173">
        <f t="shared" si="73"/>
        <v>0</v>
      </c>
    </row>
    <row r="214" spans="1:23" s="204" customFormat="1" ht="20.25" customHeight="1" hidden="1">
      <c r="A214" s="284" t="s">
        <v>416</v>
      </c>
      <c r="B214" s="284" t="s">
        <v>417</v>
      </c>
      <c r="C214" s="284" t="s">
        <v>634</v>
      </c>
      <c r="D214" s="328" t="s">
        <v>418</v>
      </c>
      <c r="E214" s="272">
        <f t="shared" si="80"/>
        <v>0</v>
      </c>
      <c r="F214" s="272"/>
      <c r="G214" s="272"/>
      <c r="H214" s="272"/>
      <c r="I214" s="272"/>
      <c r="J214" s="272">
        <f t="shared" si="76"/>
        <v>0</v>
      </c>
      <c r="K214" s="273"/>
      <c r="L214" s="273"/>
      <c r="M214" s="272"/>
      <c r="N214" s="272"/>
      <c r="O214" s="323"/>
      <c r="P214" s="323"/>
      <c r="Q214" s="323"/>
      <c r="R214" s="391">
        <f t="shared" si="79"/>
        <v>0</v>
      </c>
      <c r="S214" s="165">
        <f t="shared" si="74"/>
        <v>0</v>
      </c>
      <c r="T214" s="176">
        <f>S214-R214</f>
        <v>0</v>
      </c>
      <c r="U214" s="173">
        <f t="shared" si="72"/>
        <v>0</v>
      </c>
      <c r="V214" s="173"/>
      <c r="W214" s="173">
        <f t="shared" si="73"/>
        <v>0</v>
      </c>
    </row>
    <row r="215" spans="1:23" s="205" customFormat="1" ht="18" customHeight="1" hidden="1">
      <c r="A215" s="268" t="s">
        <v>475</v>
      </c>
      <c r="B215" s="268" t="s">
        <v>476</v>
      </c>
      <c r="C215" s="268" t="s">
        <v>634</v>
      </c>
      <c r="D215" s="331" t="s">
        <v>605</v>
      </c>
      <c r="E215" s="272"/>
      <c r="F215" s="272"/>
      <c r="G215" s="272"/>
      <c r="H215" s="272"/>
      <c r="I215" s="272"/>
      <c r="J215" s="272">
        <f t="shared" si="76"/>
        <v>0</v>
      </c>
      <c r="K215" s="273"/>
      <c r="L215" s="273"/>
      <c r="M215" s="272"/>
      <c r="N215" s="272"/>
      <c r="O215" s="272"/>
      <c r="P215" s="272"/>
      <c r="Q215" s="272"/>
      <c r="R215" s="386">
        <f t="shared" si="79"/>
        <v>0</v>
      </c>
      <c r="S215" s="165">
        <f t="shared" si="74"/>
        <v>0</v>
      </c>
      <c r="T215" s="183">
        <f>S215-R215</f>
        <v>0</v>
      </c>
      <c r="U215" s="167">
        <f t="shared" si="72"/>
        <v>0</v>
      </c>
      <c r="V215" s="167"/>
      <c r="W215" s="167">
        <f t="shared" si="73"/>
        <v>0</v>
      </c>
    </row>
    <row r="216" spans="1:23" s="195" customFormat="1" ht="20.25" customHeight="1" hidden="1">
      <c r="A216" s="268" t="s">
        <v>606</v>
      </c>
      <c r="B216" s="268" t="s">
        <v>607</v>
      </c>
      <c r="C216" s="268" t="s">
        <v>469</v>
      </c>
      <c r="D216" s="329" t="s">
        <v>608</v>
      </c>
      <c r="E216" s="272"/>
      <c r="F216" s="272"/>
      <c r="G216" s="272"/>
      <c r="H216" s="272"/>
      <c r="I216" s="272"/>
      <c r="J216" s="272">
        <f t="shared" si="76"/>
        <v>0</v>
      </c>
      <c r="K216" s="273"/>
      <c r="L216" s="273"/>
      <c r="M216" s="272"/>
      <c r="N216" s="272"/>
      <c r="O216" s="272"/>
      <c r="P216" s="272"/>
      <c r="Q216" s="272"/>
      <c r="R216" s="387">
        <f t="shared" si="79"/>
        <v>0</v>
      </c>
      <c r="S216" s="165">
        <f t="shared" si="74"/>
        <v>0</v>
      </c>
      <c r="T216" s="176"/>
      <c r="U216" s="173">
        <f t="shared" si="72"/>
        <v>0</v>
      </c>
      <c r="V216" s="173"/>
      <c r="W216" s="173">
        <f t="shared" si="73"/>
        <v>0</v>
      </c>
    </row>
    <row r="217" spans="1:23" s="190" customFormat="1" ht="18.75" customHeight="1" hidden="1">
      <c r="A217" s="265" t="s">
        <v>649</v>
      </c>
      <c r="B217" s="265" t="s">
        <v>650</v>
      </c>
      <c r="C217" s="265" t="s">
        <v>579</v>
      </c>
      <c r="D217" s="251" t="s">
        <v>44</v>
      </c>
      <c r="E217" s="253">
        <f>F217+I217</f>
        <v>0</v>
      </c>
      <c r="F217" s="253"/>
      <c r="G217" s="253"/>
      <c r="H217" s="253"/>
      <c r="I217" s="253"/>
      <c r="J217" s="274">
        <f t="shared" si="76"/>
        <v>0</v>
      </c>
      <c r="K217" s="332"/>
      <c r="L217" s="332"/>
      <c r="M217" s="297"/>
      <c r="N217" s="297"/>
      <c r="O217" s="253"/>
      <c r="P217" s="253"/>
      <c r="Q217" s="253"/>
      <c r="R217" s="381">
        <f t="shared" si="79"/>
        <v>0</v>
      </c>
      <c r="S217" s="165">
        <f t="shared" si="74"/>
        <v>0</v>
      </c>
      <c r="T217" s="176">
        <f>S217-R217</f>
        <v>0</v>
      </c>
      <c r="U217" s="173">
        <f aca="true" t="shared" si="81" ref="U217:U253">Q217-P217</f>
        <v>0</v>
      </c>
      <c r="V217" s="173"/>
      <c r="W217" s="173">
        <f aca="true" t="shared" si="82" ref="W217:W248">P217-O217</f>
        <v>0</v>
      </c>
    </row>
    <row r="218" spans="1:23" s="201" customFormat="1" ht="24" customHeight="1" hidden="1">
      <c r="A218" s="289" t="s">
        <v>648</v>
      </c>
      <c r="B218" s="289" t="s">
        <v>598</v>
      </c>
      <c r="C218" s="289" t="s">
        <v>394</v>
      </c>
      <c r="D218" s="255" t="s">
        <v>718</v>
      </c>
      <c r="E218" s="274">
        <f>F218+I218</f>
        <v>0</v>
      </c>
      <c r="F218" s="274"/>
      <c r="G218" s="274"/>
      <c r="H218" s="274"/>
      <c r="I218" s="274"/>
      <c r="J218" s="324">
        <f t="shared" si="76"/>
        <v>0</v>
      </c>
      <c r="K218" s="330"/>
      <c r="L218" s="330"/>
      <c r="M218" s="274"/>
      <c r="N218" s="274"/>
      <c r="O218" s="324"/>
      <c r="P218" s="324"/>
      <c r="Q218" s="324"/>
      <c r="R218" s="164">
        <f>R220+R222+R224+R221+R223+R225</f>
        <v>0</v>
      </c>
      <c r="S218" s="165">
        <f t="shared" si="74"/>
        <v>0</v>
      </c>
      <c r="T218" s="183">
        <f>S218-R218</f>
        <v>0</v>
      </c>
      <c r="U218" s="167">
        <f t="shared" si="81"/>
        <v>0</v>
      </c>
      <c r="V218" s="167"/>
      <c r="W218" s="167">
        <f t="shared" si="82"/>
        <v>0</v>
      </c>
    </row>
    <row r="219" spans="1:23" s="201" customFormat="1" ht="20.25" customHeight="1" hidden="1">
      <c r="A219" s="284" t="s">
        <v>651</v>
      </c>
      <c r="B219" s="284" t="s">
        <v>652</v>
      </c>
      <c r="C219" s="284" t="s">
        <v>692</v>
      </c>
      <c r="D219" s="314" t="s">
        <v>719</v>
      </c>
      <c r="E219" s="272">
        <f>F219+I219</f>
        <v>0</v>
      </c>
      <c r="F219" s="272"/>
      <c r="G219" s="272"/>
      <c r="H219" s="272"/>
      <c r="I219" s="272"/>
      <c r="J219" s="272">
        <f t="shared" si="76"/>
        <v>0</v>
      </c>
      <c r="K219" s="273"/>
      <c r="L219" s="273"/>
      <c r="M219" s="272"/>
      <c r="N219" s="272"/>
      <c r="O219" s="272"/>
      <c r="P219" s="272"/>
      <c r="Q219" s="272"/>
      <c r="R219" s="164">
        <f>SUM(R220:R225)</f>
        <v>0</v>
      </c>
      <c r="S219" s="165">
        <f t="shared" si="74"/>
        <v>0</v>
      </c>
      <c r="T219" s="183">
        <f>S219-R219</f>
        <v>0</v>
      </c>
      <c r="U219" s="167">
        <f t="shared" si="81"/>
        <v>0</v>
      </c>
      <c r="V219" s="167"/>
      <c r="W219" s="167">
        <f t="shared" si="82"/>
        <v>0</v>
      </c>
    </row>
    <row r="220" spans="1:23" s="190" customFormat="1" ht="18.75" customHeight="1" hidden="1">
      <c r="A220" s="333">
        <v>1618313</v>
      </c>
      <c r="B220" s="333">
        <v>8313</v>
      </c>
      <c r="C220" s="289" t="s">
        <v>584</v>
      </c>
      <c r="D220" s="255" t="s">
        <v>67</v>
      </c>
      <c r="E220" s="256">
        <f>+F220+I220</f>
        <v>0</v>
      </c>
      <c r="F220" s="256"/>
      <c r="G220" s="256"/>
      <c r="H220" s="256"/>
      <c r="I220" s="256"/>
      <c r="J220" s="274">
        <f t="shared" si="76"/>
        <v>0</v>
      </c>
      <c r="K220" s="334"/>
      <c r="L220" s="334"/>
      <c r="M220" s="335"/>
      <c r="N220" s="335"/>
      <c r="O220" s="336"/>
      <c r="P220" s="335"/>
      <c r="Q220" s="335"/>
      <c r="R220" s="384">
        <f aca="true" t="shared" si="83" ref="R220:R225">J220+E220</f>
        <v>0</v>
      </c>
      <c r="S220" s="165">
        <f aca="true" t="shared" si="84" ref="S220:S251">+E220+J220</f>
        <v>0</v>
      </c>
      <c r="T220" s="176">
        <f>S220-R220</f>
        <v>0</v>
      </c>
      <c r="U220" s="173">
        <f t="shared" si="81"/>
        <v>0</v>
      </c>
      <c r="V220" s="173"/>
      <c r="W220" s="173">
        <f t="shared" si="82"/>
        <v>0</v>
      </c>
    </row>
    <row r="221" spans="1:23" s="206" customFormat="1" ht="15.75" customHeight="1" hidden="1">
      <c r="A221" s="280">
        <v>1618330</v>
      </c>
      <c r="B221" s="280">
        <v>8330</v>
      </c>
      <c r="C221" s="265" t="s">
        <v>585</v>
      </c>
      <c r="D221" s="251" t="s">
        <v>653</v>
      </c>
      <c r="E221" s="258">
        <f>+F221+I221</f>
        <v>0</v>
      </c>
      <c r="F221" s="258"/>
      <c r="G221" s="258"/>
      <c r="H221" s="258"/>
      <c r="I221" s="258"/>
      <c r="J221" s="253">
        <f t="shared" si="76"/>
        <v>0</v>
      </c>
      <c r="K221" s="337"/>
      <c r="L221" s="337"/>
      <c r="M221" s="311"/>
      <c r="N221" s="311"/>
      <c r="O221" s="311"/>
      <c r="P221" s="311"/>
      <c r="Q221" s="311"/>
      <c r="R221" s="392">
        <f t="shared" si="83"/>
        <v>0</v>
      </c>
      <c r="S221" s="165">
        <f t="shared" si="84"/>
        <v>0</v>
      </c>
      <c r="T221" s="183"/>
      <c r="U221" s="167">
        <f t="shared" si="81"/>
        <v>0</v>
      </c>
      <c r="V221" s="167"/>
      <c r="W221" s="167">
        <f t="shared" si="82"/>
        <v>0</v>
      </c>
    </row>
    <row r="222" spans="1:23" s="206" customFormat="1" ht="17.25" customHeight="1" hidden="1">
      <c r="A222" s="283" t="s">
        <v>520</v>
      </c>
      <c r="B222" s="283"/>
      <c r="C222" s="283"/>
      <c r="D222" s="267" t="s">
        <v>524</v>
      </c>
      <c r="E222" s="241">
        <f aca="true" t="shared" si="85" ref="E222:K222">E224+E226+E228+E225+E227+E229</f>
        <v>0</v>
      </c>
      <c r="F222" s="241">
        <f t="shared" si="85"/>
        <v>0</v>
      </c>
      <c r="G222" s="241">
        <f t="shared" si="85"/>
        <v>0</v>
      </c>
      <c r="H222" s="241">
        <f t="shared" si="85"/>
        <v>0</v>
      </c>
      <c r="I222" s="241">
        <f t="shared" si="85"/>
        <v>0</v>
      </c>
      <c r="J222" s="241">
        <f t="shared" si="85"/>
        <v>0</v>
      </c>
      <c r="K222" s="241">
        <f t="shared" si="85"/>
        <v>0</v>
      </c>
      <c r="L222" s="241"/>
      <c r="M222" s="241">
        <f>M224+M226+M228+M225+M227+M229</f>
        <v>0</v>
      </c>
      <c r="N222" s="241">
        <f>N224+N226+N228+N225+N227+N229</f>
        <v>0</v>
      </c>
      <c r="O222" s="241">
        <f>O224+O226+O228+O225+O227+O229</f>
        <v>0</v>
      </c>
      <c r="P222" s="241">
        <f>P224+P226+P228+P225+P227+P229</f>
        <v>0</v>
      </c>
      <c r="Q222" s="241">
        <f>Q224+Q226+Q228+Q225+Q227+Q229</f>
        <v>0</v>
      </c>
      <c r="R222" s="392">
        <f t="shared" si="83"/>
        <v>0</v>
      </c>
      <c r="S222" s="165">
        <f t="shared" si="84"/>
        <v>0</v>
      </c>
      <c r="T222" s="183">
        <f>S222-R222</f>
        <v>0</v>
      </c>
      <c r="U222" s="167">
        <f t="shared" si="81"/>
        <v>0</v>
      </c>
      <c r="V222" s="167"/>
      <c r="W222" s="167">
        <f t="shared" si="82"/>
        <v>0</v>
      </c>
    </row>
    <row r="223" spans="1:23" s="195" customFormat="1" ht="18.75" customHeight="1" hidden="1">
      <c r="A223" s="283" t="s">
        <v>521</v>
      </c>
      <c r="B223" s="283"/>
      <c r="C223" s="283"/>
      <c r="D223" s="267" t="s">
        <v>524</v>
      </c>
      <c r="E223" s="241">
        <f aca="true" t="shared" si="86" ref="E223:K223">SUM(E224:E229)</f>
        <v>0</v>
      </c>
      <c r="F223" s="241">
        <f t="shared" si="86"/>
        <v>0</v>
      </c>
      <c r="G223" s="241">
        <f t="shared" si="86"/>
        <v>0</v>
      </c>
      <c r="H223" s="241">
        <f t="shared" si="86"/>
        <v>0</v>
      </c>
      <c r="I223" s="241">
        <f t="shared" si="86"/>
        <v>0</v>
      </c>
      <c r="J223" s="241">
        <f t="shared" si="86"/>
        <v>0</v>
      </c>
      <c r="K223" s="241">
        <f t="shared" si="86"/>
        <v>0</v>
      </c>
      <c r="L223" s="241"/>
      <c r="M223" s="241">
        <f>SUM(M224:M229)</f>
        <v>0</v>
      </c>
      <c r="N223" s="241">
        <f>SUM(N224:N229)</f>
        <v>0</v>
      </c>
      <c r="O223" s="241">
        <f>SUM(O224:O229)</f>
        <v>0</v>
      </c>
      <c r="P223" s="241">
        <f>SUM(P224:P229)</f>
        <v>0</v>
      </c>
      <c r="Q223" s="241">
        <f>SUM(Q224:Q229)</f>
        <v>0</v>
      </c>
      <c r="R223" s="382">
        <f t="shared" si="83"/>
        <v>0</v>
      </c>
      <c r="S223" s="165">
        <f t="shared" si="84"/>
        <v>0</v>
      </c>
      <c r="T223" s="176"/>
      <c r="U223" s="173">
        <f t="shared" si="81"/>
        <v>0</v>
      </c>
      <c r="V223" s="173"/>
      <c r="W223" s="173">
        <f t="shared" si="82"/>
        <v>0</v>
      </c>
    </row>
    <row r="224" spans="1:23" s="181" customFormat="1" ht="18" customHeight="1" hidden="1">
      <c r="A224" s="265" t="s">
        <v>522</v>
      </c>
      <c r="B224" s="265" t="s">
        <v>675</v>
      </c>
      <c r="C224" s="265" t="s">
        <v>580</v>
      </c>
      <c r="D224" s="251" t="s">
        <v>460</v>
      </c>
      <c r="E224" s="338">
        <f aca="true" t="shared" si="87" ref="E224:E229">F224+I224</f>
        <v>0</v>
      </c>
      <c r="F224" s="338"/>
      <c r="G224" s="258"/>
      <c r="H224" s="258"/>
      <c r="I224" s="258"/>
      <c r="J224" s="258">
        <f aca="true" t="shared" si="88" ref="J224:J229">+K224+O224</f>
        <v>0</v>
      </c>
      <c r="K224" s="337"/>
      <c r="L224" s="337"/>
      <c r="M224" s="311"/>
      <c r="N224" s="311"/>
      <c r="O224" s="258"/>
      <c r="P224" s="311"/>
      <c r="Q224" s="311"/>
      <c r="R224" s="382">
        <f t="shared" si="83"/>
        <v>0</v>
      </c>
      <c r="S224" s="165">
        <f t="shared" si="84"/>
        <v>0</v>
      </c>
      <c r="T224" s="176">
        <f>S224-R224</f>
        <v>0</v>
      </c>
      <c r="U224" s="173">
        <f t="shared" si="81"/>
        <v>0</v>
      </c>
      <c r="V224" s="173"/>
      <c r="W224" s="173">
        <f t="shared" si="82"/>
        <v>0</v>
      </c>
    </row>
    <row r="225" spans="1:23" s="186" customFormat="1" ht="15" customHeight="1" hidden="1">
      <c r="A225" s="339">
        <v>1917461</v>
      </c>
      <c r="B225" s="339">
        <v>7461</v>
      </c>
      <c r="C225" s="284" t="s">
        <v>580</v>
      </c>
      <c r="D225" s="314" t="s">
        <v>611</v>
      </c>
      <c r="E225" s="340">
        <f t="shared" si="87"/>
        <v>0</v>
      </c>
      <c r="F225" s="340"/>
      <c r="G225" s="341"/>
      <c r="H225" s="341"/>
      <c r="I225" s="341"/>
      <c r="J225" s="341">
        <f t="shared" si="88"/>
        <v>0</v>
      </c>
      <c r="K225" s="342"/>
      <c r="L225" s="342"/>
      <c r="M225" s="343"/>
      <c r="N225" s="343"/>
      <c r="O225" s="341"/>
      <c r="P225" s="343"/>
      <c r="Q225" s="343"/>
      <c r="R225" s="392">
        <f t="shared" si="83"/>
        <v>0</v>
      </c>
      <c r="S225" s="165">
        <f t="shared" si="84"/>
        <v>0</v>
      </c>
      <c r="T225" s="183"/>
      <c r="U225" s="167">
        <f t="shared" si="81"/>
        <v>0</v>
      </c>
      <c r="V225" s="167"/>
      <c r="W225" s="167">
        <f t="shared" si="82"/>
        <v>0</v>
      </c>
    </row>
    <row r="226" spans="1:23" s="184" customFormat="1" ht="15.75" customHeight="1" hidden="1">
      <c r="A226" s="339">
        <v>1917462</v>
      </c>
      <c r="B226" s="339">
        <v>7462</v>
      </c>
      <c r="C226" s="284" t="s">
        <v>580</v>
      </c>
      <c r="D226" s="314" t="s">
        <v>637</v>
      </c>
      <c r="E226" s="340">
        <f t="shared" si="87"/>
        <v>0</v>
      </c>
      <c r="F226" s="340"/>
      <c r="G226" s="341"/>
      <c r="H226" s="341"/>
      <c r="I226" s="341"/>
      <c r="J226" s="341">
        <f t="shared" si="88"/>
        <v>0</v>
      </c>
      <c r="K226" s="344"/>
      <c r="L226" s="344"/>
      <c r="M226" s="345"/>
      <c r="N226" s="345"/>
      <c r="O226" s="340"/>
      <c r="P226" s="343"/>
      <c r="Q226" s="343"/>
      <c r="R226" s="164">
        <f>+R230+R229+R228</f>
        <v>0</v>
      </c>
      <c r="S226" s="165">
        <f t="shared" si="84"/>
        <v>0</v>
      </c>
      <c r="T226" s="183">
        <f aca="true" t="shared" si="89" ref="T226:T254">S226-R226</f>
        <v>0</v>
      </c>
      <c r="U226" s="167">
        <f t="shared" si="81"/>
        <v>0</v>
      </c>
      <c r="V226" s="167"/>
      <c r="W226" s="167">
        <f t="shared" si="82"/>
        <v>0</v>
      </c>
    </row>
    <row r="227" spans="1:23" s="184" customFormat="1" ht="15.75" customHeight="1" hidden="1">
      <c r="A227" s="333">
        <v>1917464</v>
      </c>
      <c r="B227" s="333">
        <v>7464</v>
      </c>
      <c r="C227" s="289" t="s">
        <v>580</v>
      </c>
      <c r="D227" s="255" t="s">
        <v>137</v>
      </c>
      <c r="E227" s="346">
        <f t="shared" si="87"/>
        <v>0</v>
      </c>
      <c r="F227" s="346"/>
      <c r="G227" s="256"/>
      <c r="H227" s="256"/>
      <c r="I227" s="256"/>
      <c r="J227" s="256">
        <f t="shared" si="88"/>
        <v>0</v>
      </c>
      <c r="K227" s="347"/>
      <c r="L227" s="347"/>
      <c r="M227" s="336"/>
      <c r="N227" s="336"/>
      <c r="O227" s="346"/>
      <c r="P227" s="335"/>
      <c r="Q227" s="335"/>
      <c r="R227" s="164">
        <f>SUM(R228:R230)</f>
        <v>0</v>
      </c>
      <c r="S227" s="165">
        <f t="shared" si="84"/>
        <v>0</v>
      </c>
      <c r="T227" s="183">
        <f t="shared" si="89"/>
        <v>0</v>
      </c>
      <c r="U227" s="167">
        <f t="shared" si="81"/>
        <v>0</v>
      </c>
      <c r="V227" s="167"/>
      <c r="W227" s="167">
        <f t="shared" si="82"/>
        <v>0</v>
      </c>
    </row>
    <row r="228" spans="1:23" s="186" customFormat="1" ht="18" customHeight="1" hidden="1">
      <c r="A228" s="265" t="s">
        <v>523</v>
      </c>
      <c r="B228" s="265" t="s">
        <v>586</v>
      </c>
      <c r="C228" s="265" t="s">
        <v>580</v>
      </c>
      <c r="D228" s="251" t="s">
        <v>461</v>
      </c>
      <c r="E228" s="346">
        <f t="shared" si="87"/>
        <v>0</v>
      </c>
      <c r="F228" s="322"/>
      <c r="G228" s="253"/>
      <c r="H228" s="253"/>
      <c r="I228" s="253"/>
      <c r="J228" s="256">
        <f t="shared" si="88"/>
        <v>0</v>
      </c>
      <c r="K228" s="275"/>
      <c r="L228" s="275"/>
      <c r="M228" s="276"/>
      <c r="N228" s="276"/>
      <c r="O228" s="276"/>
      <c r="P228" s="276"/>
      <c r="Q228" s="276"/>
      <c r="R228" s="383">
        <f>+J228+E228</f>
        <v>0</v>
      </c>
      <c r="S228" s="165">
        <f t="shared" si="84"/>
        <v>0</v>
      </c>
      <c r="T228" s="183">
        <f t="shared" si="89"/>
        <v>0</v>
      </c>
      <c r="U228" s="167">
        <f t="shared" si="81"/>
        <v>0</v>
      </c>
      <c r="V228" s="167"/>
      <c r="W228" s="167">
        <f t="shared" si="82"/>
        <v>0</v>
      </c>
    </row>
    <row r="229" spans="1:23" s="204" customFormat="1" ht="15.75" customHeight="1" hidden="1">
      <c r="A229" s="268" t="s">
        <v>422</v>
      </c>
      <c r="B229" s="268" t="s">
        <v>603</v>
      </c>
      <c r="C229" s="268" t="s">
        <v>395</v>
      </c>
      <c r="D229" s="244" t="s">
        <v>138</v>
      </c>
      <c r="E229" s="340">
        <f t="shared" si="87"/>
        <v>0</v>
      </c>
      <c r="F229" s="320"/>
      <c r="G229" s="245"/>
      <c r="H229" s="245"/>
      <c r="I229" s="245"/>
      <c r="J229" s="341">
        <f t="shared" si="88"/>
        <v>0</v>
      </c>
      <c r="K229" s="278"/>
      <c r="L229" s="278"/>
      <c r="M229" s="279"/>
      <c r="N229" s="279"/>
      <c r="O229" s="279"/>
      <c r="P229" s="279"/>
      <c r="Q229" s="279"/>
      <c r="R229" s="387">
        <f>+J229+E229</f>
        <v>0</v>
      </c>
      <c r="S229" s="165">
        <f t="shared" si="84"/>
        <v>0</v>
      </c>
      <c r="T229" s="176">
        <f t="shared" si="89"/>
        <v>0</v>
      </c>
      <c r="U229" s="173">
        <f t="shared" si="81"/>
        <v>0</v>
      </c>
      <c r="V229" s="173"/>
      <c r="W229" s="173">
        <f t="shared" si="82"/>
        <v>0</v>
      </c>
    </row>
    <row r="230" spans="1:23" s="204" customFormat="1" ht="18" customHeight="1" hidden="1">
      <c r="A230" s="283" t="s">
        <v>654</v>
      </c>
      <c r="B230" s="283"/>
      <c r="C230" s="283"/>
      <c r="D230" s="267" t="s">
        <v>714</v>
      </c>
      <c r="E230" s="241">
        <f aca="true" t="shared" si="90" ref="E230:K230">+E234+E233+E232</f>
        <v>0</v>
      </c>
      <c r="F230" s="241">
        <f t="shared" si="90"/>
        <v>0</v>
      </c>
      <c r="G230" s="241">
        <f t="shared" si="90"/>
        <v>0</v>
      </c>
      <c r="H230" s="241">
        <f t="shared" si="90"/>
        <v>0</v>
      </c>
      <c r="I230" s="241">
        <f t="shared" si="90"/>
        <v>0</v>
      </c>
      <c r="J230" s="241">
        <f t="shared" si="90"/>
        <v>0</v>
      </c>
      <c r="K230" s="241">
        <f t="shared" si="90"/>
        <v>0</v>
      </c>
      <c r="L230" s="241"/>
      <c r="M230" s="241">
        <f>+M234+M233+M232</f>
        <v>0</v>
      </c>
      <c r="N230" s="241">
        <f>+N234+N233+N232</f>
        <v>0</v>
      </c>
      <c r="O230" s="241">
        <f>+O234+O233+O232</f>
        <v>0</v>
      </c>
      <c r="P230" s="241">
        <f>+P234+P233+P232</f>
        <v>0</v>
      </c>
      <c r="Q230" s="241">
        <f>+Q234+Q233+Q232</f>
        <v>0</v>
      </c>
      <c r="R230" s="387">
        <f>+J230+E230</f>
        <v>0</v>
      </c>
      <c r="S230" s="165">
        <f t="shared" si="84"/>
        <v>0</v>
      </c>
      <c r="T230" s="176">
        <f t="shared" si="89"/>
        <v>0</v>
      </c>
      <c r="U230" s="173">
        <f t="shared" si="81"/>
        <v>0</v>
      </c>
      <c r="V230" s="173"/>
      <c r="W230" s="173">
        <f t="shared" si="82"/>
        <v>0</v>
      </c>
    </row>
    <row r="231" spans="1:23" s="208" customFormat="1" ht="20.25" customHeight="1" hidden="1">
      <c r="A231" s="283" t="s">
        <v>655</v>
      </c>
      <c r="B231" s="283"/>
      <c r="C231" s="283"/>
      <c r="D231" s="267" t="s">
        <v>714</v>
      </c>
      <c r="E231" s="241">
        <f aca="true" t="shared" si="91" ref="E231:K231">SUM(E232:E234)</f>
        <v>0</v>
      </c>
      <c r="F231" s="241">
        <f t="shared" si="91"/>
        <v>0</v>
      </c>
      <c r="G231" s="241">
        <f t="shared" si="91"/>
        <v>0</v>
      </c>
      <c r="H231" s="241">
        <f t="shared" si="91"/>
        <v>0</v>
      </c>
      <c r="I231" s="241">
        <f t="shared" si="91"/>
        <v>0</v>
      </c>
      <c r="J231" s="241">
        <f t="shared" si="91"/>
        <v>0</v>
      </c>
      <c r="K231" s="241">
        <f t="shared" si="91"/>
        <v>0</v>
      </c>
      <c r="L231" s="241"/>
      <c r="M231" s="241">
        <f>SUM(M232:M234)</f>
        <v>0</v>
      </c>
      <c r="N231" s="241">
        <f>SUM(N232:N234)</f>
        <v>0</v>
      </c>
      <c r="O231" s="241">
        <f>SUM(O232:O234)</f>
        <v>0</v>
      </c>
      <c r="P231" s="241">
        <f>SUM(P232:P234)</f>
        <v>0</v>
      </c>
      <c r="Q231" s="241">
        <f>SUM(Q232:Q234)</f>
        <v>0</v>
      </c>
      <c r="R231" s="207">
        <f>SUBTOTAL(9,R233:R234)</f>
        <v>0</v>
      </c>
      <c r="S231" s="165">
        <f t="shared" si="84"/>
        <v>0</v>
      </c>
      <c r="T231" s="176">
        <f t="shared" si="89"/>
        <v>0</v>
      </c>
      <c r="U231" s="173">
        <f t="shared" si="81"/>
        <v>0</v>
      </c>
      <c r="V231" s="173"/>
      <c r="W231" s="173">
        <f t="shared" si="82"/>
        <v>0</v>
      </c>
    </row>
    <row r="232" spans="1:23" s="209" customFormat="1" ht="26.25" customHeight="1" hidden="1">
      <c r="A232" s="268" t="s">
        <v>609</v>
      </c>
      <c r="B232" s="268" t="s">
        <v>395</v>
      </c>
      <c r="C232" s="268" t="s">
        <v>398</v>
      </c>
      <c r="D232" s="259" t="s">
        <v>613</v>
      </c>
      <c r="E232" s="245">
        <f>F232+I232</f>
        <v>0</v>
      </c>
      <c r="F232" s="245"/>
      <c r="G232" s="245"/>
      <c r="H232" s="245"/>
      <c r="I232" s="245"/>
      <c r="J232" s="245">
        <f>+K232+O232</f>
        <v>0</v>
      </c>
      <c r="K232" s="245"/>
      <c r="L232" s="245"/>
      <c r="M232" s="245"/>
      <c r="N232" s="245"/>
      <c r="O232" s="245"/>
      <c r="P232" s="245"/>
      <c r="Q232" s="245"/>
      <c r="R232" s="207"/>
      <c r="S232" s="165">
        <f t="shared" si="84"/>
        <v>0</v>
      </c>
      <c r="T232" s="176">
        <f t="shared" si="89"/>
        <v>0</v>
      </c>
      <c r="U232" s="173">
        <f t="shared" si="81"/>
        <v>0</v>
      </c>
      <c r="V232" s="173"/>
      <c r="W232" s="173">
        <f t="shared" si="82"/>
        <v>0</v>
      </c>
    </row>
    <row r="233" spans="1:23" s="190" customFormat="1" ht="23.25" customHeight="1" hidden="1">
      <c r="A233" s="289" t="s">
        <v>656</v>
      </c>
      <c r="B233" s="289" t="s">
        <v>657</v>
      </c>
      <c r="C233" s="289" t="s">
        <v>481</v>
      </c>
      <c r="D233" s="255" t="s">
        <v>344</v>
      </c>
      <c r="E233" s="274">
        <f>F233+I233</f>
        <v>0</v>
      </c>
      <c r="F233" s="274"/>
      <c r="G233" s="274"/>
      <c r="H233" s="274"/>
      <c r="I233" s="274"/>
      <c r="J233" s="274">
        <f>+K233+O233</f>
        <v>0</v>
      </c>
      <c r="K233" s="274"/>
      <c r="L233" s="274"/>
      <c r="M233" s="274"/>
      <c r="N233" s="274"/>
      <c r="O233" s="274"/>
      <c r="P233" s="274"/>
      <c r="Q233" s="274"/>
      <c r="R233" s="381">
        <f>+J233+E233</f>
        <v>0</v>
      </c>
      <c r="S233" s="165">
        <f t="shared" si="84"/>
        <v>0</v>
      </c>
      <c r="T233" s="176">
        <f t="shared" si="89"/>
        <v>0</v>
      </c>
      <c r="U233" s="173">
        <f t="shared" si="81"/>
        <v>0</v>
      </c>
      <c r="V233" s="173"/>
      <c r="W233" s="173">
        <f t="shared" si="82"/>
        <v>0</v>
      </c>
    </row>
    <row r="234" spans="1:23" s="181" customFormat="1" ht="23.25" customHeight="1" hidden="1">
      <c r="A234" s="289" t="s">
        <v>339</v>
      </c>
      <c r="B234" s="289" t="s">
        <v>340</v>
      </c>
      <c r="C234" s="289" t="s">
        <v>393</v>
      </c>
      <c r="D234" s="255" t="s">
        <v>592</v>
      </c>
      <c r="E234" s="346">
        <f>F234+I234</f>
        <v>0</v>
      </c>
      <c r="F234" s="346"/>
      <c r="G234" s="256"/>
      <c r="H234" s="256"/>
      <c r="I234" s="274"/>
      <c r="J234" s="274">
        <f>+K234+O234</f>
        <v>0</v>
      </c>
      <c r="K234" s="274"/>
      <c r="L234" s="274"/>
      <c r="M234" s="274"/>
      <c r="N234" s="274"/>
      <c r="O234" s="274"/>
      <c r="P234" s="274"/>
      <c r="Q234" s="274"/>
      <c r="R234" s="381">
        <f>+J234+E234</f>
        <v>0</v>
      </c>
      <c r="S234" s="165">
        <f t="shared" si="84"/>
        <v>0</v>
      </c>
      <c r="T234" s="176">
        <f t="shared" si="89"/>
        <v>0</v>
      </c>
      <c r="U234" s="173">
        <f t="shared" si="81"/>
        <v>0</v>
      </c>
      <c r="V234" s="173"/>
      <c r="W234" s="173">
        <f t="shared" si="82"/>
        <v>0</v>
      </c>
    </row>
    <row r="235" spans="1:23" s="184" customFormat="1" ht="27" customHeight="1" hidden="1">
      <c r="A235" s="348" t="s">
        <v>488</v>
      </c>
      <c r="B235" s="348"/>
      <c r="C235" s="348"/>
      <c r="D235" s="349" t="s">
        <v>557</v>
      </c>
      <c r="E235" s="350">
        <f aca="true" t="shared" si="92" ref="E235:K235">SUBTOTAL(9,E237:E238)</f>
        <v>0</v>
      </c>
      <c r="F235" s="350">
        <f t="shared" si="92"/>
        <v>0</v>
      </c>
      <c r="G235" s="350">
        <f t="shared" si="92"/>
        <v>0</v>
      </c>
      <c r="H235" s="350">
        <f t="shared" si="92"/>
        <v>0</v>
      </c>
      <c r="I235" s="350">
        <f t="shared" si="92"/>
        <v>0</v>
      </c>
      <c r="J235" s="350">
        <f t="shared" si="92"/>
        <v>0</v>
      </c>
      <c r="K235" s="350">
        <f t="shared" si="92"/>
        <v>0</v>
      </c>
      <c r="L235" s="350"/>
      <c r="M235" s="350">
        <f>SUBTOTAL(9,M237:M238)</f>
        <v>0</v>
      </c>
      <c r="N235" s="350">
        <f>SUBTOTAL(9,N237:N238)</f>
        <v>0</v>
      </c>
      <c r="O235" s="350">
        <f>SUBTOTAL(9,O237:O238)</f>
        <v>0</v>
      </c>
      <c r="P235" s="350">
        <f>SUBTOTAL(9,P237:P238)</f>
        <v>0</v>
      </c>
      <c r="Q235" s="350">
        <f>SUBTOTAL(9,Q237:Q238)</f>
        <v>0</v>
      </c>
      <c r="R235" s="164">
        <f>+R236</f>
        <v>0</v>
      </c>
      <c r="S235" s="165">
        <f t="shared" si="84"/>
        <v>0</v>
      </c>
      <c r="T235" s="183">
        <f t="shared" si="89"/>
        <v>0</v>
      </c>
      <c r="U235" s="167">
        <f t="shared" si="81"/>
        <v>0</v>
      </c>
      <c r="V235" s="167"/>
      <c r="W235" s="167">
        <f t="shared" si="82"/>
        <v>0</v>
      </c>
    </row>
    <row r="236" spans="1:23" s="210" customFormat="1" ht="15" customHeight="1" hidden="1">
      <c r="A236" s="348" t="s">
        <v>489</v>
      </c>
      <c r="B236" s="351"/>
      <c r="C236" s="351"/>
      <c r="D236" s="349" t="s">
        <v>557</v>
      </c>
      <c r="E236" s="350"/>
      <c r="F236" s="350"/>
      <c r="G236" s="350"/>
      <c r="H236" s="350"/>
      <c r="I236" s="350"/>
      <c r="J236" s="350"/>
      <c r="K236" s="350"/>
      <c r="L236" s="350"/>
      <c r="M236" s="350"/>
      <c r="N236" s="350"/>
      <c r="O236" s="350"/>
      <c r="P236" s="350"/>
      <c r="Q236" s="350"/>
      <c r="R236" s="164">
        <f>SUM(R237:R241)</f>
        <v>0</v>
      </c>
      <c r="S236" s="165">
        <f t="shared" si="84"/>
        <v>0</v>
      </c>
      <c r="T236" s="183">
        <f t="shared" si="89"/>
        <v>0</v>
      </c>
      <c r="U236" s="167">
        <f t="shared" si="81"/>
        <v>0</v>
      </c>
      <c r="V236" s="167"/>
      <c r="W236" s="167">
        <f t="shared" si="82"/>
        <v>0</v>
      </c>
    </row>
    <row r="237" spans="1:23" s="198" customFormat="1" ht="17.25" customHeight="1" hidden="1">
      <c r="A237" s="265" t="s">
        <v>658</v>
      </c>
      <c r="B237" s="265" t="s">
        <v>659</v>
      </c>
      <c r="C237" s="265" t="s">
        <v>581</v>
      </c>
      <c r="D237" s="251" t="s">
        <v>660</v>
      </c>
      <c r="E237" s="253"/>
      <c r="F237" s="253"/>
      <c r="G237" s="253"/>
      <c r="H237" s="253"/>
      <c r="I237" s="321"/>
      <c r="J237" s="253">
        <f>+K237+O237</f>
        <v>0</v>
      </c>
      <c r="K237" s="275"/>
      <c r="L237" s="275"/>
      <c r="M237" s="276"/>
      <c r="N237" s="276"/>
      <c r="O237" s="253"/>
      <c r="P237" s="276"/>
      <c r="Q237" s="276"/>
      <c r="R237" s="383">
        <f>+J237+E237</f>
        <v>0</v>
      </c>
      <c r="S237" s="165">
        <f t="shared" si="84"/>
        <v>0</v>
      </c>
      <c r="T237" s="183">
        <f t="shared" si="89"/>
        <v>0</v>
      </c>
      <c r="U237" s="167">
        <f t="shared" si="81"/>
        <v>0</v>
      </c>
      <c r="V237" s="167"/>
      <c r="W237" s="167">
        <f t="shared" si="82"/>
        <v>0</v>
      </c>
    </row>
    <row r="238" spans="1:23" s="210" customFormat="1" ht="18" customHeight="1" hidden="1">
      <c r="A238" s="265" t="s">
        <v>661</v>
      </c>
      <c r="B238" s="265" t="s">
        <v>662</v>
      </c>
      <c r="C238" s="265" t="s">
        <v>581</v>
      </c>
      <c r="D238" s="251" t="s">
        <v>663</v>
      </c>
      <c r="E238" s="253">
        <f>F238+I238</f>
        <v>0</v>
      </c>
      <c r="F238" s="253"/>
      <c r="G238" s="253"/>
      <c r="H238" s="253"/>
      <c r="I238" s="253"/>
      <c r="J238" s="253">
        <f>+K238+O238</f>
        <v>0</v>
      </c>
      <c r="K238" s="275"/>
      <c r="L238" s="275"/>
      <c r="M238" s="276"/>
      <c r="N238" s="276"/>
      <c r="O238" s="253"/>
      <c r="P238" s="276"/>
      <c r="Q238" s="276"/>
      <c r="R238" s="383">
        <f>+J238+E238</f>
        <v>0</v>
      </c>
      <c r="S238" s="165">
        <f t="shared" si="84"/>
        <v>0</v>
      </c>
      <c r="T238" s="183">
        <f t="shared" si="89"/>
        <v>0</v>
      </c>
      <c r="U238" s="167">
        <f t="shared" si="81"/>
        <v>0</v>
      </c>
      <c r="V238" s="167"/>
      <c r="W238" s="167">
        <f t="shared" si="82"/>
        <v>0</v>
      </c>
    </row>
    <row r="239" spans="1:23" s="210" customFormat="1" ht="18" customHeight="1" hidden="1">
      <c r="A239" s="283" t="s">
        <v>664</v>
      </c>
      <c r="B239" s="283"/>
      <c r="C239" s="283"/>
      <c r="D239" s="267" t="s">
        <v>306</v>
      </c>
      <c r="E239" s="241">
        <f aca="true" t="shared" si="93" ref="E239:K239">+E240</f>
        <v>0</v>
      </c>
      <c r="F239" s="241">
        <f t="shared" si="93"/>
        <v>0</v>
      </c>
      <c r="G239" s="241">
        <f t="shared" si="93"/>
        <v>0</v>
      </c>
      <c r="H239" s="241">
        <f t="shared" si="93"/>
        <v>0</v>
      </c>
      <c r="I239" s="241">
        <f t="shared" si="93"/>
        <v>0</v>
      </c>
      <c r="J239" s="241">
        <f t="shared" si="93"/>
        <v>0</v>
      </c>
      <c r="K239" s="241">
        <f t="shared" si="93"/>
        <v>0</v>
      </c>
      <c r="L239" s="241"/>
      <c r="M239" s="241">
        <f>+M240</f>
        <v>0</v>
      </c>
      <c r="N239" s="241">
        <f>+N240</f>
        <v>0</v>
      </c>
      <c r="O239" s="241">
        <f>+O240</f>
        <v>0</v>
      </c>
      <c r="P239" s="241">
        <f>+P240</f>
        <v>0</v>
      </c>
      <c r="Q239" s="241">
        <f>+Q240</f>
        <v>0</v>
      </c>
      <c r="R239" s="383">
        <f>+J239+E239</f>
        <v>0</v>
      </c>
      <c r="S239" s="165">
        <f t="shared" si="84"/>
        <v>0</v>
      </c>
      <c r="T239" s="183">
        <f t="shared" si="89"/>
        <v>0</v>
      </c>
      <c r="U239" s="167">
        <f t="shared" si="81"/>
        <v>0</v>
      </c>
      <c r="V239" s="167"/>
      <c r="W239" s="167">
        <f t="shared" si="82"/>
        <v>0</v>
      </c>
    </row>
    <row r="240" spans="1:23" s="211" customFormat="1" ht="21" customHeight="1" hidden="1">
      <c r="A240" s="283" t="s">
        <v>665</v>
      </c>
      <c r="B240" s="283"/>
      <c r="C240" s="283"/>
      <c r="D240" s="267" t="s">
        <v>306</v>
      </c>
      <c r="E240" s="241">
        <f>E241</f>
        <v>0</v>
      </c>
      <c r="F240" s="241">
        <f aca="true" t="shared" si="94" ref="F240:K240">SUM(F241:F245)</f>
        <v>0</v>
      </c>
      <c r="G240" s="241">
        <f t="shared" si="94"/>
        <v>0</v>
      </c>
      <c r="H240" s="241">
        <f t="shared" si="94"/>
        <v>0</v>
      </c>
      <c r="I240" s="241">
        <f t="shared" si="94"/>
        <v>0</v>
      </c>
      <c r="J240" s="241">
        <f t="shared" si="94"/>
        <v>0</v>
      </c>
      <c r="K240" s="241">
        <f t="shared" si="94"/>
        <v>0</v>
      </c>
      <c r="L240" s="241"/>
      <c r="M240" s="241">
        <f>SUM(M241:M245)</f>
        <v>0</v>
      </c>
      <c r="N240" s="241">
        <f>SUM(N241:N245)</f>
        <v>0</v>
      </c>
      <c r="O240" s="241">
        <f>SUM(O241:O245)</f>
        <v>0</v>
      </c>
      <c r="P240" s="241">
        <f>SUM(P241:P245)</f>
        <v>0</v>
      </c>
      <c r="Q240" s="241">
        <f>SUM(Q241:Q245)</f>
        <v>0</v>
      </c>
      <c r="R240" s="383">
        <f>+J240+E240</f>
        <v>0</v>
      </c>
      <c r="S240" s="165">
        <f t="shared" si="84"/>
        <v>0</v>
      </c>
      <c r="T240" s="183">
        <f t="shared" si="89"/>
        <v>0</v>
      </c>
      <c r="U240" s="167">
        <f t="shared" si="81"/>
        <v>0</v>
      </c>
      <c r="V240" s="167"/>
      <c r="W240" s="167">
        <f t="shared" si="82"/>
        <v>0</v>
      </c>
    </row>
    <row r="241" spans="1:23" s="212" customFormat="1" ht="21" customHeight="1" hidden="1">
      <c r="A241" s="268" t="s">
        <v>307</v>
      </c>
      <c r="B241" s="268" t="s">
        <v>308</v>
      </c>
      <c r="C241" s="268" t="s">
        <v>580</v>
      </c>
      <c r="D241" s="244" t="s">
        <v>685</v>
      </c>
      <c r="E241" s="245">
        <f>F241+I241</f>
        <v>0</v>
      </c>
      <c r="F241" s="245"/>
      <c r="G241" s="245"/>
      <c r="H241" s="245"/>
      <c r="I241" s="245"/>
      <c r="J241" s="245">
        <f>+K241+O241</f>
        <v>0</v>
      </c>
      <c r="K241" s="279"/>
      <c r="L241" s="279"/>
      <c r="M241" s="279"/>
      <c r="N241" s="279"/>
      <c r="O241" s="245"/>
      <c r="P241" s="279"/>
      <c r="Q241" s="279"/>
      <c r="R241" s="386">
        <f>+J241+E241</f>
        <v>0</v>
      </c>
      <c r="S241" s="165">
        <f t="shared" si="84"/>
        <v>0</v>
      </c>
      <c r="T241" s="183">
        <f t="shared" si="89"/>
        <v>0</v>
      </c>
      <c r="U241" s="167">
        <f t="shared" si="81"/>
        <v>0</v>
      </c>
      <c r="V241" s="167"/>
      <c r="W241" s="167">
        <f t="shared" si="82"/>
        <v>0</v>
      </c>
    </row>
    <row r="242" spans="1:23" s="213" customFormat="1" ht="24" customHeight="1" hidden="1">
      <c r="A242" s="268"/>
      <c r="B242" s="268"/>
      <c r="C242" s="268"/>
      <c r="D242" s="244"/>
      <c r="E242" s="245">
        <f>F242+I242</f>
        <v>0</v>
      </c>
      <c r="F242" s="245"/>
      <c r="G242" s="245"/>
      <c r="H242" s="245"/>
      <c r="I242" s="245"/>
      <c r="J242" s="245">
        <f>+K242+O242</f>
        <v>0</v>
      </c>
      <c r="K242" s="278"/>
      <c r="L242" s="278"/>
      <c r="M242" s="279"/>
      <c r="N242" s="279"/>
      <c r="O242" s="245"/>
      <c r="P242" s="279"/>
      <c r="Q242" s="279"/>
      <c r="R242" s="164">
        <f>R244+R245+R246+R247+R248</f>
        <v>0</v>
      </c>
      <c r="S242" s="165">
        <f t="shared" si="84"/>
        <v>0</v>
      </c>
      <c r="T242" s="183">
        <f t="shared" si="89"/>
        <v>0</v>
      </c>
      <c r="U242" s="167">
        <f t="shared" si="81"/>
        <v>0</v>
      </c>
      <c r="V242" s="167"/>
      <c r="W242" s="167">
        <f t="shared" si="82"/>
        <v>0</v>
      </c>
    </row>
    <row r="243" spans="1:23" s="214" customFormat="1" ht="18" customHeight="1" hidden="1">
      <c r="A243" s="268"/>
      <c r="B243" s="268"/>
      <c r="C243" s="268"/>
      <c r="D243" s="244"/>
      <c r="E243" s="245">
        <f>F243+I243</f>
        <v>0</v>
      </c>
      <c r="F243" s="245"/>
      <c r="G243" s="245"/>
      <c r="H243" s="245"/>
      <c r="I243" s="245"/>
      <c r="J243" s="245">
        <f>+K243+O243</f>
        <v>0</v>
      </c>
      <c r="K243" s="278"/>
      <c r="L243" s="278"/>
      <c r="M243" s="279"/>
      <c r="N243" s="279"/>
      <c r="O243" s="245"/>
      <c r="P243" s="279"/>
      <c r="Q243" s="279"/>
      <c r="R243" s="164">
        <f>SUM(R244:R248)</f>
        <v>0</v>
      </c>
      <c r="S243" s="165">
        <f t="shared" si="84"/>
        <v>0</v>
      </c>
      <c r="T243" s="183">
        <f t="shared" si="89"/>
        <v>0</v>
      </c>
      <c r="U243" s="167">
        <f t="shared" si="81"/>
        <v>0</v>
      </c>
      <c r="V243" s="167"/>
      <c r="W243" s="167">
        <f t="shared" si="82"/>
        <v>0</v>
      </c>
    </row>
    <row r="244" spans="1:23" s="181" customFormat="1" ht="18" customHeight="1" hidden="1">
      <c r="A244" s="268"/>
      <c r="B244" s="268"/>
      <c r="C244" s="268"/>
      <c r="D244" s="244"/>
      <c r="E244" s="245">
        <f>F244+I244</f>
        <v>0</v>
      </c>
      <c r="F244" s="245"/>
      <c r="G244" s="245"/>
      <c r="H244" s="245"/>
      <c r="I244" s="245"/>
      <c r="J244" s="245">
        <f>+K244+O244</f>
        <v>0</v>
      </c>
      <c r="K244" s="278"/>
      <c r="L244" s="278"/>
      <c r="M244" s="279"/>
      <c r="N244" s="279"/>
      <c r="O244" s="245"/>
      <c r="P244" s="279"/>
      <c r="Q244" s="279"/>
      <c r="R244" s="381">
        <f>+J244+E244</f>
        <v>0</v>
      </c>
      <c r="S244" s="165">
        <f t="shared" si="84"/>
        <v>0</v>
      </c>
      <c r="T244" s="176">
        <f t="shared" si="89"/>
        <v>0</v>
      </c>
      <c r="U244" s="173">
        <f t="shared" si="81"/>
        <v>0</v>
      </c>
      <c r="V244" s="173"/>
      <c r="W244" s="173">
        <f t="shared" si="82"/>
        <v>0</v>
      </c>
    </row>
    <row r="245" spans="1:23" s="177" customFormat="1" ht="26.25" customHeight="1" hidden="1">
      <c r="A245" s="284"/>
      <c r="B245" s="284"/>
      <c r="C245" s="284"/>
      <c r="D245" s="314"/>
      <c r="E245" s="272">
        <f>F245+I245</f>
        <v>0</v>
      </c>
      <c r="F245" s="272"/>
      <c r="G245" s="272"/>
      <c r="H245" s="272"/>
      <c r="I245" s="272"/>
      <c r="J245" s="272">
        <f>+K245+O245</f>
        <v>0</v>
      </c>
      <c r="K245" s="352"/>
      <c r="L245" s="352"/>
      <c r="M245" s="288"/>
      <c r="N245" s="288"/>
      <c r="O245" s="272"/>
      <c r="P245" s="272"/>
      <c r="Q245" s="272"/>
      <c r="R245" s="387">
        <f>+J245+E245</f>
        <v>0</v>
      </c>
      <c r="S245" s="165">
        <f t="shared" si="84"/>
        <v>0</v>
      </c>
      <c r="T245" s="176">
        <f t="shared" si="89"/>
        <v>0</v>
      </c>
      <c r="U245" s="173">
        <f t="shared" si="81"/>
        <v>0</v>
      </c>
      <c r="V245" s="173"/>
      <c r="W245" s="173">
        <f t="shared" si="82"/>
        <v>0</v>
      </c>
    </row>
    <row r="246" spans="1:23" s="177" customFormat="1" ht="17.25" customHeight="1" hidden="1">
      <c r="A246" s="283" t="s">
        <v>667</v>
      </c>
      <c r="B246" s="283"/>
      <c r="C246" s="283"/>
      <c r="D246" s="267" t="s">
        <v>94</v>
      </c>
      <c r="E246" s="241">
        <f aca="true" t="shared" si="95" ref="E246:K246">E248+E249+E250+E251+E252</f>
        <v>0</v>
      </c>
      <c r="F246" s="241">
        <f t="shared" si="95"/>
        <v>0</v>
      </c>
      <c r="G246" s="241">
        <f t="shared" si="95"/>
        <v>0</v>
      </c>
      <c r="H246" s="241">
        <f t="shared" si="95"/>
        <v>0</v>
      </c>
      <c r="I246" s="241">
        <f t="shared" si="95"/>
        <v>0</v>
      </c>
      <c r="J246" s="241">
        <f t="shared" si="95"/>
        <v>0</v>
      </c>
      <c r="K246" s="241">
        <f t="shared" si="95"/>
        <v>0</v>
      </c>
      <c r="L246" s="241"/>
      <c r="M246" s="241">
        <f>M248+M249+M250+M251+M252</f>
        <v>0</v>
      </c>
      <c r="N246" s="241">
        <f>N248+N249+N250+N251+N252</f>
        <v>0</v>
      </c>
      <c r="O246" s="241">
        <f>O248+O249+O250+O251+O252</f>
        <v>0</v>
      </c>
      <c r="P246" s="241">
        <f>P248+P249+P250+P251+P252</f>
        <v>0</v>
      </c>
      <c r="Q246" s="241">
        <f>Q248+Q249+Q250+Q251+Q252</f>
        <v>0</v>
      </c>
      <c r="R246" s="387">
        <f>+J246+E246</f>
        <v>0</v>
      </c>
      <c r="S246" s="165">
        <f t="shared" si="84"/>
        <v>0</v>
      </c>
      <c r="T246" s="176">
        <f t="shared" si="89"/>
        <v>0</v>
      </c>
      <c r="U246" s="173">
        <f t="shared" si="81"/>
        <v>0</v>
      </c>
      <c r="V246" s="173"/>
      <c r="W246" s="173">
        <f t="shared" si="82"/>
        <v>0</v>
      </c>
    </row>
    <row r="247" spans="1:23" s="186" customFormat="1" ht="21.75" customHeight="1" hidden="1">
      <c r="A247" s="283" t="s">
        <v>668</v>
      </c>
      <c r="B247" s="353"/>
      <c r="C247" s="353"/>
      <c r="D247" s="267" t="s">
        <v>94</v>
      </c>
      <c r="E247" s="241">
        <f aca="true" t="shared" si="96" ref="E247:K247">SUM(E248:E252)</f>
        <v>0</v>
      </c>
      <c r="F247" s="241">
        <f t="shared" si="96"/>
        <v>0</v>
      </c>
      <c r="G247" s="241">
        <f t="shared" si="96"/>
        <v>0</v>
      </c>
      <c r="H247" s="241">
        <f t="shared" si="96"/>
        <v>0</v>
      </c>
      <c r="I247" s="241">
        <f t="shared" si="96"/>
        <v>0</v>
      </c>
      <c r="J247" s="241">
        <f t="shared" si="96"/>
        <v>0</v>
      </c>
      <c r="K247" s="241">
        <f t="shared" si="96"/>
        <v>0</v>
      </c>
      <c r="L247" s="241"/>
      <c r="M247" s="241">
        <f>SUM(M248:M252)</f>
        <v>0</v>
      </c>
      <c r="N247" s="241">
        <f>SUM(N248:N252)</f>
        <v>0</v>
      </c>
      <c r="O247" s="241">
        <f>SUM(O248:O252)</f>
        <v>0</v>
      </c>
      <c r="P247" s="241">
        <f>SUM(P248:P252)</f>
        <v>0</v>
      </c>
      <c r="Q247" s="241">
        <f>SUM(Q248:Q252)</f>
        <v>0</v>
      </c>
      <c r="R247" s="385">
        <f>+J247+E247</f>
        <v>0</v>
      </c>
      <c r="S247" s="165">
        <f t="shared" si="84"/>
        <v>0</v>
      </c>
      <c r="T247" s="183">
        <f t="shared" si="89"/>
        <v>0</v>
      </c>
      <c r="U247" s="167">
        <f t="shared" si="81"/>
        <v>0</v>
      </c>
      <c r="V247" s="167"/>
      <c r="W247" s="167">
        <f t="shared" si="82"/>
        <v>0</v>
      </c>
    </row>
    <row r="248" spans="1:23" s="189" customFormat="1" ht="18.75" customHeight="1" hidden="1">
      <c r="A248" s="289" t="s">
        <v>669</v>
      </c>
      <c r="B248" s="289" t="s">
        <v>598</v>
      </c>
      <c r="C248" s="289" t="s">
        <v>394</v>
      </c>
      <c r="D248" s="255" t="s">
        <v>718</v>
      </c>
      <c r="E248" s="253">
        <f>F248+I248</f>
        <v>0</v>
      </c>
      <c r="F248" s="253"/>
      <c r="G248" s="253"/>
      <c r="H248" s="253"/>
      <c r="I248" s="253"/>
      <c r="J248" s="253">
        <f>+K248+O248</f>
        <v>0</v>
      </c>
      <c r="K248" s="275"/>
      <c r="L248" s="275"/>
      <c r="M248" s="276"/>
      <c r="N248" s="276"/>
      <c r="O248" s="253"/>
      <c r="P248" s="276"/>
      <c r="Q248" s="276"/>
      <c r="R248" s="384">
        <f>+J248+E248</f>
        <v>0</v>
      </c>
      <c r="S248" s="165">
        <f t="shared" si="84"/>
        <v>0</v>
      </c>
      <c r="T248" s="176">
        <f t="shared" si="89"/>
        <v>0</v>
      </c>
      <c r="U248" s="173">
        <f t="shared" si="81"/>
        <v>0</v>
      </c>
      <c r="V248" s="173"/>
      <c r="W248" s="173">
        <f t="shared" si="82"/>
        <v>0</v>
      </c>
    </row>
    <row r="249" spans="1:23" s="201" customFormat="1" ht="23.25" customHeight="1" hidden="1">
      <c r="A249" s="289" t="s">
        <v>670</v>
      </c>
      <c r="B249" s="289" t="s">
        <v>652</v>
      </c>
      <c r="C249" s="289" t="s">
        <v>692</v>
      </c>
      <c r="D249" s="255" t="s">
        <v>719</v>
      </c>
      <c r="E249" s="274">
        <f>F249+I249</f>
        <v>0</v>
      </c>
      <c r="F249" s="274"/>
      <c r="G249" s="274"/>
      <c r="H249" s="274"/>
      <c r="I249" s="274"/>
      <c r="J249" s="274">
        <f>+K249+O249</f>
        <v>0</v>
      </c>
      <c r="K249" s="325"/>
      <c r="L249" s="325"/>
      <c r="M249" s="293"/>
      <c r="N249" s="293"/>
      <c r="O249" s="274"/>
      <c r="P249" s="293"/>
      <c r="Q249" s="293"/>
      <c r="R249" s="164">
        <f>R251+R252</f>
        <v>0</v>
      </c>
      <c r="S249" s="165">
        <f t="shared" si="84"/>
        <v>0</v>
      </c>
      <c r="T249" s="183">
        <f t="shared" si="89"/>
        <v>0</v>
      </c>
      <c r="U249" s="167">
        <f t="shared" si="81"/>
        <v>0</v>
      </c>
      <c r="V249" s="167"/>
      <c r="W249" s="167">
        <f aca="true" t="shared" si="97" ref="W249:W258">P249-O249</f>
        <v>0</v>
      </c>
    </row>
    <row r="250" spans="1:23" s="192" customFormat="1" ht="23.25" customHeight="1" hidden="1">
      <c r="A250" s="289" t="s">
        <v>671</v>
      </c>
      <c r="B250" s="289" t="s">
        <v>672</v>
      </c>
      <c r="C250" s="289" t="s">
        <v>584</v>
      </c>
      <c r="D250" s="255" t="s">
        <v>67</v>
      </c>
      <c r="E250" s="274">
        <f>F250+I250</f>
        <v>0</v>
      </c>
      <c r="F250" s="274"/>
      <c r="G250" s="274"/>
      <c r="H250" s="274"/>
      <c r="I250" s="274"/>
      <c r="J250" s="274">
        <f>+K250+O250</f>
        <v>0</v>
      </c>
      <c r="K250" s="325"/>
      <c r="L250" s="325"/>
      <c r="M250" s="293"/>
      <c r="N250" s="293"/>
      <c r="O250" s="274"/>
      <c r="P250" s="293"/>
      <c r="Q250" s="293"/>
      <c r="R250" s="164">
        <f>SUM(R251:R252)</f>
        <v>0</v>
      </c>
      <c r="S250" s="165">
        <f t="shared" si="84"/>
        <v>0</v>
      </c>
      <c r="T250" s="183">
        <f t="shared" si="89"/>
        <v>0</v>
      </c>
      <c r="U250" s="167">
        <f t="shared" si="81"/>
        <v>0</v>
      </c>
      <c r="V250" s="167"/>
      <c r="W250" s="167">
        <f t="shared" si="97"/>
        <v>0</v>
      </c>
    </row>
    <row r="251" spans="1:23" s="186" customFormat="1" ht="27.75" customHeight="1" hidden="1">
      <c r="A251" s="268" t="s">
        <v>320</v>
      </c>
      <c r="B251" s="268" t="s">
        <v>321</v>
      </c>
      <c r="C251" s="268" t="s">
        <v>585</v>
      </c>
      <c r="D251" s="244" t="s">
        <v>653</v>
      </c>
      <c r="E251" s="272">
        <f>F251+I251</f>
        <v>0</v>
      </c>
      <c r="F251" s="269"/>
      <c r="G251" s="269"/>
      <c r="H251" s="269"/>
      <c r="I251" s="269"/>
      <c r="J251" s="269">
        <f>+K251+O251</f>
        <v>0</v>
      </c>
      <c r="K251" s="354"/>
      <c r="L251" s="354"/>
      <c r="M251" s="355"/>
      <c r="N251" s="355"/>
      <c r="O251" s="269"/>
      <c r="P251" s="355"/>
      <c r="Q251" s="355"/>
      <c r="R251" s="383">
        <f>+J251+E251</f>
        <v>0</v>
      </c>
      <c r="S251" s="165">
        <f t="shared" si="84"/>
        <v>0</v>
      </c>
      <c r="T251" s="183">
        <f t="shared" si="89"/>
        <v>0</v>
      </c>
      <c r="U251" s="167">
        <f t="shared" si="81"/>
        <v>0</v>
      </c>
      <c r="V251" s="167"/>
      <c r="W251" s="167">
        <f t="shared" si="97"/>
        <v>0</v>
      </c>
    </row>
    <row r="252" spans="1:23" s="186" customFormat="1" ht="26.25" customHeight="1" hidden="1">
      <c r="A252" s="265" t="s">
        <v>5</v>
      </c>
      <c r="B252" s="265" t="s">
        <v>6</v>
      </c>
      <c r="C252" s="265" t="s">
        <v>395</v>
      </c>
      <c r="D252" s="251" t="s">
        <v>0</v>
      </c>
      <c r="E252" s="274">
        <f>F252+I252</f>
        <v>0</v>
      </c>
      <c r="F252" s="258"/>
      <c r="G252" s="258"/>
      <c r="H252" s="258"/>
      <c r="I252" s="258"/>
      <c r="J252" s="258">
        <f>+K252+O252</f>
        <v>0</v>
      </c>
      <c r="K252" s="337"/>
      <c r="L252" s="337"/>
      <c r="M252" s="311"/>
      <c r="N252" s="311"/>
      <c r="O252" s="258"/>
      <c r="P252" s="311"/>
      <c r="Q252" s="311"/>
      <c r="R252" s="383">
        <f>+J252+E252</f>
        <v>0</v>
      </c>
      <c r="S252" s="165">
        <f aca="true" t="shared" si="98" ref="S252:S258">+E252+J252</f>
        <v>0</v>
      </c>
      <c r="T252" s="183">
        <f t="shared" si="89"/>
        <v>0</v>
      </c>
      <c r="U252" s="167">
        <f t="shared" si="81"/>
        <v>0</v>
      </c>
      <c r="V252" s="167"/>
      <c r="W252" s="167">
        <f t="shared" si="97"/>
        <v>0</v>
      </c>
    </row>
    <row r="253" spans="1:23" s="184" customFormat="1" ht="56.25" customHeight="1" hidden="1">
      <c r="A253" s="283" t="s">
        <v>635</v>
      </c>
      <c r="B253" s="283"/>
      <c r="C253" s="283"/>
      <c r="D253" s="267" t="s">
        <v>315</v>
      </c>
      <c r="E253" s="241">
        <f aca="true" t="shared" si="99" ref="E253:K253">E255+E256</f>
        <v>0</v>
      </c>
      <c r="F253" s="241">
        <f t="shared" si="99"/>
        <v>0</v>
      </c>
      <c r="G253" s="241">
        <f t="shared" si="99"/>
        <v>0</v>
      </c>
      <c r="H253" s="241">
        <f t="shared" si="99"/>
        <v>0</v>
      </c>
      <c r="I253" s="241">
        <f t="shared" si="99"/>
        <v>0</v>
      </c>
      <c r="J253" s="241">
        <f t="shared" si="99"/>
        <v>0</v>
      </c>
      <c r="K253" s="241">
        <f t="shared" si="99"/>
        <v>0</v>
      </c>
      <c r="L253" s="241"/>
      <c r="M253" s="241">
        <f>M255+M256</f>
        <v>0</v>
      </c>
      <c r="N253" s="241">
        <f>N255+N256</f>
        <v>0</v>
      </c>
      <c r="O253" s="241"/>
      <c r="P253" s="241">
        <f>P255+P256</f>
        <v>0</v>
      </c>
      <c r="Q253" s="241">
        <f>Q255+Q256</f>
        <v>0</v>
      </c>
      <c r="R253" s="164">
        <f>R254</f>
        <v>145500</v>
      </c>
      <c r="S253" s="165">
        <f t="shared" si="98"/>
        <v>0</v>
      </c>
      <c r="T253" s="183">
        <f t="shared" si="89"/>
        <v>-145500</v>
      </c>
      <c r="U253" s="167">
        <f t="shared" si="81"/>
        <v>0</v>
      </c>
      <c r="V253" s="167"/>
      <c r="W253" s="167">
        <f t="shared" si="97"/>
        <v>0</v>
      </c>
    </row>
    <row r="254" spans="1:23" s="184" customFormat="1" ht="46.5" hidden="1">
      <c r="A254" s="283" t="s">
        <v>636</v>
      </c>
      <c r="B254" s="283"/>
      <c r="C254" s="283"/>
      <c r="D254" s="267" t="s">
        <v>315</v>
      </c>
      <c r="E254" s="241">
        <f aca="true" t="shared" si="100" ref="E254:K254">SUM(E255:E256)</f>
        <v>0</v>
      </c>
      <c r="F254" s="241">
        <f t="shared" si="100"/>
        <v>0</v>
      </c>
      <c r="G254" s="241">
        <f t="shared" si="100"/>
        <v>0</v>
      </c>
      <c r="H254" s="241">
        <f t="shared" si="100"/>
        <v>0</v>
      </c>
      <c r="I254" s="241">
        <f t="shared" si="100"/>
        <v>0</v>
      </c>
      <c r="J254" s="241">
        <f t="shared" si="100"/>
        <v>0</v>
      </c>
      <c r="K254" s="241">
        <f t="shared" si="100"/>
        <v>0</v>
      </c>
      <c r="L254" s="241"/>
      <c r="M254" s="241">
        <f>SUM(M255:M256)</f>
        <v>0</v>
      </c>
      <c r="N254" s="241">
        <f>SUM(N255:N256)</f>
        <v>0</v>
      </c>
      <c r="O254" s="241">
        <f>SUM(O255:O256)</f>
        <v>0</v>
      </c>
      <c r="P254" s="241">
        <f>SUM(P255:P256)</f>
        <v>0</v>
      </c>
      <c r="Q254" s="241">
        <f>SUM(Q255:Q256)</f>
        <v>0</v>
      </c>
      <c r="R254" s="164">
        <f>R256+R258+R259+R260+R262+R263+R267+R261+R265+R272+R264</f>
        <v>145500</v>
      </c>
      <c r="S254" s="165">
        <f t="shared" si="98"/>
        <v>0</v>
      </c>
      <c r="T254" s="183">
        <f t="shared" si="89"/>
        <v>-145500</v>
      </c>
      <c r="U254" s="167">
        <f>O254+I254</f>
        <v>0</v>
      </c>
      <c r="V254" s="167"/>
      <c r="W254" s="167">
        <f t="shared" si="97"/>
        <v>0</v>
      </c>
    </row>
    <row r="255" spans="1:23" s="211" customFormat="1" ht="46.5" hidden="1">
      <c r="A255" s="268" t="s">
        <v>673</v>
      </c>
      <c r="B255" s="268" t="s">
        <v>674</v>
      </c>
      <c r="C255" s="268" t="s">
        <v>579</v>
      </c>
      <c r="D255" s="244" t="s">
        <v>604</v>
      </c>
      <c r="E255" s="245">
        <f>F255+I255</f>
        <v>0</v>
      </c>
      <c r="F255" s="245"/>
      <c r="G255" s="245"/>
      <c r="H255" s="245"/>
      <c r="I255" s="245"/>
      <c r="J255" s="245">
        <f>+K255+O255</f>
        <v>0</v>
      </c>
      <c r="K255" s="278"/>
      <c r="L255" s="278"/>
      <c r="M255" s="279"/>
      <c r="N255" s="279"/>
      <c r="O255" s="279"/>
      <c r="P255" s="279"/>
      <c r="Q255" s="279"/>
      <c r="R255" s="383">
        <f aca="true" t="shared" si="101" ref="R255:R276">+J255+E255</f>
        <v>0</v>
      </c>
      <c r="S255" s="165">
        <f t="shared" si="98"/>
        <v>0</v>
      </c>
      <c r="T255" s="183"/>
      <c r="U255" s="167">
        <f>Q255-P255</f>
        <v>0</v>
      </c>
      <c r="V255" s="167"/>
      <c r="W255" s="167">
        <f t="shared" si="97"/>
        <v>0</v>
      </c>
    </row>
    <row r="256" spans="1:23" s="211" customFormat="1" ht="21.75" customHeight="1" hidden="1">
      <c r="A256" s="268" t="s">
        <v>610</v>
      </c>
      <c r="B256" s="268" t="s">
        <v>650</v>
      </c>
      <c r="C256" s="268" t="s">
        <v>579</v>
      </c>
      <c r="D256" s="244" t="s">
        <v>44</v>
      </c>
      <c r="E256" s="245">
        <f>F256+I256</f>
        <v>0</v>
      </c>
      <c r="F256" s="245"/>
      <c r="G256" s="245"/>
      <c r="H256" s="245"/>
      <c r="I256" s="245"/>
      <c r="J256" s="245">
        <f>+K256+O256</f>
        <v>0</v>
      </c>
      <c r="K256" s="278"/>
      <c r="L256" s="278"/>
      <c r="M256" s="279"/>
      <c r="N256" s="279"/>
      <c r="O256" s="279"/>
      <c r="P256" s="279"/>
      <c r="Q256" s="279"/>
      <c r="R256" s="383">
        <f t="shared" si="101"/>
        <v>0</v>
      </c>
      <c r="S256" s="165">
        <f t="shared" si="98"/>
        <v>0</v>
      </c>
      <c r="T256" s="183">
        <f>S256-R256</f>
        <v>0</v>
      </c>
      <c r="U256" s="167">
        <f>Q256-P256</f>
        <v>0</v>
      </c>
      <c r="V256" s="167"/>
      <c r="W256" s="167">
        <f t="shared" si="97"/>
        <v>0</v>
      </c>
    </row>
    <row r="257" spans="1:23" s="215" customFormat="1" ht="32.25" customHeight="1">
      <c r="A257" s="247" t="s">
        <v>444</v>
      </c>
      <c r="B257" s="247"/>
      <c r="C257" s="247"/>
      <c r="D257" s="267" t="s">
        <v>233</v>
      </c>
      <c r="E257" s="241">
        <f aca="true" t="shared" si="102" ref="E257:K257">E258</f>
        <v>145500</v>
      </c>
      <c r="F257" s="241">
        <f t="shared" si="102"/>
        <v>145500</v>
      </c>
      <c r="G257" s="241">
        <f t="shared" si="102"/>
        <v>0</v>
      </c>
      <c r="H257" s="241">
        <f t="shared" si="102"/>
        <v>0</v>
      </c>
      <c r="I257" s="241">
        <f t="shared" si="102"/>
        <v>0</v>
      </c>
      <c r="J257" s="241">
        <f t="shared" si="102"/>
        <v>0</v>
      </c>
      <c r="K257" s="241">
        <f t="shared" si="102"/>
        <v>0</v>
      </c>
      <c r="L257" s="241"/>
      <c r="M257" s="241">
        <f>M258</f>
        <v>0</v>
      </c>
      <c r="N257" s="241">
        <f>N258</f>
        <v>0</v>
      </c>
      <c r="O257" s="241">
        <f>O258</f>
        <v>0</v>
      </c>
      <c r="P257" s="241">
        <f>P258</f>
        <v>0</v>
      </c>
      <c r="Q257" s="241">
        <f>Q258</f>
        <v>0</v>
      </c>
      <c r="R257" s="393">
        <f t="shared" si="101"/>
        <v>145500</v>
      </c>
      <c r="S257" s="165">
        <f t="shared" si="98"/>
        <v>145500</v>
      </c>
      <c r="T257" s="176">
        <f>S257-R257</f>
        <v>0</v>
      </c>
      <c r="U257" s="173">
        <f>Q257-P257</f>
        <v>0</v>
      </c>
      <c r="V257" s="173"/>
      <c r="W257" s="173">
        <f t="shared" si="97"/>
        <v>0</v>
      </c>
    </row>
    <row r="258" spans="1:23" s="211" customFormat="1" ht="32.25" customHeight="1">
      <c r="A258" s="247" t="s">
        <v>443</v>
      </c>
      <c r="B258" s="247"/>
      <c r="C258" s="247"/>
      <c r="D258" s="178" t="s">
        <v>233</v>
      </c>
      <c r="E258" s="241">
        <f aca="true" t="shared" si="103" ref="E258:K258">E260+E262+E263+E264+E266+E267+E271+E265+E269+E276+E268</f>
        <v>145500</v>
      </c>
      <c r="F258" s="241">
        <f t="shared" si="103"/>
        <v>145500</v>
      </c>
      <c r="G258" s="241">
        <f t="shared" si="103"/>
        <v>0</v>
      </c>
      <c r="H258" s="241">
        <f t="shared" si="103"/>
        <v>0</v>
      </c>
      <c r="I258" s="241">
        <f t="shared" si="103"/>
        <v>0</v>
      </c>
      <c r="J258" s="241">
        <f t="shared" si="103"/>
        <v>0</v>
      </c>
      <c r="K258" s="241">
        <f t="shared" si="103"/>
        <v>0</v>
      </c>
      <c r="L258" s="241"/>
      <c r="M258" s="241">
        <f>M260+M262+M263+M264+M266+M267+M271+M265+M269+M276+M268</f>
        <v>0</v>
      </c>
      <c r="N258" s="241">
        <f>N260+N262+N263+N264+N266+N267+N271+N265+N269+N276+N268</f>
        <v>0</v>
      </c>
      <c r="O258" s="241">
        <f>O260+O262+O263+O264+O266+O267+O271+O265+O269+O276+O268</f>
        <v>0</v>
      </c>
      <c r="P258" s="241">
        <f>P260+P262+P263+P264+P266+P267+P271+P265+P269+P276+P268</f>
        <v>0</v>
      </c>
      <c r="Q258" s="241">
        <f>Q260+Q262+Q263+Q264+Q266+Q267+Q271+Q265+Q269+Q276+Q268</f>
        <v>0</v>
      </c>
      <c r="R258" s="164">
        <f t="shared" si="101"/>
        <v>145500</v>
      </c>
      <c r="S258" s="165">
        <f t="shared" si="98"/>
        <v>145500</v>
      </c>
      <c r="T258" s="183">
        <f>S258-R258</f>
        <v>0</v>
      </c>
      <c r="U258" s="167">
        <f>Q258-P258</f>
        <v>0</v>
      </c>
      <c r="V258" s="167"/>
      <c r="W258" s="167">
        <f t="shared" si="97"/>
        <v>0</v>
      </c>
    </row>
    <row r="259" spans="1:23" s="211" customFormat="1" ht="69" customHeight="1" hidden="1">
      <c r="A259" s="243" t="s">
        <v>424</v>
      </c>
      <c r="B259" s="243" t="s">
        <v>425</v>
      </c>
      <c r="C259" s="243" t="s">
        <v>395</v>
      </c>
      <c r="D259" s="244" t="s">
        <v>426</v>
      </c>
      <c r="E259" s="245">
        <f>F259+I259</f>
        <v>0</v>
      </c>
      <c r="F259" s="245"/>
      <c r="G259" s="245"/>
      <c r="H259" s="245"/>
      <c r="I259" s="245"/>
      <c r="J259" s="245">
        <f>+K259+O259</f>
        <v>0</v>
      </c>
      <c r="K259" s="278"/>
      <c r="L259" s="278"/>
      <c r="M259" s="279"/>
      <c r="N259" s="279"/>
      <c r="O259" s="245"/>
      <c r="P259" s="279"/>
      <c r="Q259" s="279"/>
      <c r="R259" s="164">
        <f t="shared" si="101"/>
        <v>0</v>
      </c>
      <c r="S259" s="165"/>
      <c r="T259" s="183"/>
      <c r="U259" s="167"/>
      <c r="V259" s="167"/>
      <c r="W259" s="167"/>
    </row>
    <row r="260" spans="1:23" s="211" customFormat="1" ht="87.75" customHeight="1" hidden="1">
      <c r="A260" s="243" t="s">
        <v>445</v>
      </c>
      <c r="B260" s="243" t="s">
        <v>446</v>
      </c>
      <c r="C260" s="243" t="s">
        <v>398</v>
      </c>
      <c r="D260" s="244" t="s">
        <v>630</v>
      </c>
      <c r="E260" s="245"/>
      <c r="F260" s="245"/>
      <c r="G260" s="245"/>
      <c r="H260" s="245"/>
      <c r="I260" s="245"/>
      <c r="J260" s="245">
        <f>+K260+O260</f>
        <v>0</v>
      </c>
      <c r="K260" s="279"/>
      <c r="L260" s="279"/>
      <c r="M260" s="279"/>
      <c r="N260" s="279"/>
      <c r="O260" s="245"/>
      <c r="P260" s="279"/>
      <c r="Q260" s="279"/>
      <c r="R260" s="164">
        <f t="shared" si="101"/>
        <v>0</v>
      </c>
      <c r="S260" s="165">
        <f>+E260+J260</f>
        <v>0</v>
      </c>
      <c r="T260" s="183">
        <f>S260-R260</f>
        <v>0</v>
      </c>
      <c r="U260" s="167">
        <f>Q260-P260</f>
        <v>0</v>
      </c>
      <c r="V260" s="167"/>
      <c r="W260" s="167">
        <f>P260-O260</f>
        <v>0</v>
      </c>
    </row>
    <row r="261" spans="1:23" s="211" customFormat="1" ht="104.25" customHeight="1" hidden="1">
      <c r="A261" s="250" t="s">
        <v>447</v>
      </c>
      <c r="B261" s="250" t="s">
        <v>693</v>
      </c>
      <c r="C261" s="250" t="s">
        <v>395</v>
      </c>
      <c r="D261" s="257" t="s">
        <v>448</v>
      </c>
      <c r="E261" s="258">
        <f aca="true" t="shared" si="104" ref="E261:E276">F261+I261</f>
        <v>0</v>
      </c>
      <c r="F261" s="258"/>
      <c r="G261" s="258"/>
      <c r="H261" s="258"/>
      <c r="I261" s="258"/>
      <c r="J261" s="258">
        <f>+K261+O261</f>
        <v>0</v>
      </c>
      <c r="K261" s="337"/>
      <c r="L261" s="337"/>
      <c r="M261" s="311"/>
      <c r="N261" s="311"/>
      <c r="O261" s="258"/>
      <c r="P261" s="311"/>
      <c r="Q261" s="311"/>
      <c r="R261" s="164">
        <f t="shared" si="101"/>
        <v>0</v>
      </c>
      <c r="S261" s="165"/>
      <c r="T261" s="183"/>
      <c r="U261" s="167"/>
      <c r="V261" s="167"/>
      <c r="W261" s="167"/>
    </row>
    <row r="262" spans="1:23" s="211" customFormat="1" ht="86.25" customHeight="1" hidden="1">
      <c r="A262" s="243" t="s">
        <v>403</v>
      </c>
      <c r="B262" s="243" t="s">
        <v>583</v>
      </c>
      <c r="C262" s="243" t="s">
        <v>395</v>
      </c>
      <c r="D262" s="356" t="s">
        <v>402</v>
      </c>
      <c r="E262" s="245">
        <f t="shared" si="104"/>
        <v>0</v>
      </c>
      <c r="F262" s="269"/>
      <c r="G262" s="269"/>
      <c r="H262" s="269"/>
      <c r="I262" s="269"/>
      <c r="J262" s="245">
        <f>+K262+O262</f>
        <v>0</v>
      </c>
      <c r="K262" s="355"/>
      <c r="L262" s="355"/>
      <c r="M262" s="355"/>
      <c r="N262" s="355"/>
      <c r="O262" s="269"/>
      <c r="P262" s="355"/>
      <c r="Q262" s="355"/>
      <c r="R262" s="164">
        <f t="shared" si="101"/>
        <v>0</v>
      </c>
      <c r="S262" s="165">
        <f aca="true" t="shared" si="105" ref="S262:S273">+E262+J262</f>
        <v>0</v>
      </c>
      <c r="T262" s="183">
        <f aca="true" t="shared" si="106" ref="T262:T272">S262-R262</f>
        <v>0</v>
      </c>
      <c r="U262" s="167">
        <f aca="true" t="shared" si="107" ref="U262:U273">Q262-P262</f>
        <v>0</v>
      </c>
      <c r="V262" s="167"/>
      <c r="W262" s="167">
        <f aca="true" t="shared" si="108" ref="W262:W273">P262-O262</f>
        <v>0</v>
      </c>
    </row>
    <row r="263" spans="1:23" s="193" customFormat="1" ht="36" customHeight="1" hidden="1">
      <c r="A263" s="243" t="s">
        <v>687</v>
      </c>
      <c r="B263" s="243" t="s">
        <v>612</v>
      </c>
      <c r="C263" s="243" t="s">
        <v>395</v>
      </c>
      <c r="D263" s="315" t="s">
        <v>316</v>
      </c>
      <c r="E263" s="245">
        <f t="shared" si="104"/>
        <v>0</v>
      </c>
      <c r="F263" s="269"/>
      <c r="G263" s="269"/>
      <c r="H263" s="269"/>
      <c r="I263" s="269"/>
      <c r="J263" s="245"/>
      <c r="K263" s="355"/>
      <c r="L263" s="355"/>
      <c r="M263" s="355"/>
      <c r="N263" s="355"/>
      <c r="O263" s="269"/>
      <c r="P263" s="355"/>
      <c r="Q263" s="355"/>
      <c r="R263" s="164">
        <f t="shared" si="101"/>
        <v>0</v>
      </c>
      <c r="S263" s="165">
        <f t="shared" si="105"/>
        <v>0</v>
      </c>
      <c r="T263" s="183">
        <f t="shared" si="106"/>
        <v>0</v>
      </c>
      <c r="U263" s="167">
        <f t="shared" si="107"/>
        <v>0</v>
      </c>
      <c r="V263" s="167"/>
      <c r="W263" s="167">
        <f t="shared" si="108"/>
        <v>0</v>
      </c>
    </row>
    <row r="264" spans="1:23" s="197" customFormat="1" ht="51" customHeight="1" hidden="1">
      <c r="A264" s="243" t="s">
        <v>686</v>
      </c>
      <c r="B264" s="243" t="s">
        <v>544</v>
      </c>
      <c r="C264" s="243" t="s">
        <v>395</v>
      </c>
      <c r="D264" s="315" t="s">
        <v>322</v>
      </c>
      <c r="E264" s="245">
        <f t="shared" si="104"/>
        <v>0</v>
      </c>
      <c r="F264" s="245"/>
      <c r="G264" s="245"/>
      <c r="H264" s="245"/>
      <c r="I264" s="245"/>
      <c r="J264" s="245">
        <f>+K264+O264</f>
        <v>0</v>
      </c>
      <c r="K264" s="245"/>
      <c r="L264" s="245"/>
      <c r="M264" s="245"/>
      <c r="N264" s="245"/>
      <c r="O264" s="245"/>
      <c r="P264" s="245"/>
      <c r="Q264" s="245"/>
      <c r="R264" s="164">
        <f t="shared" si="101"/>
        <v>0</v>
      </c>
      <c r="S264" s="165">
        <f t="shared" si="105"/>
        <v>0</v>
      </c>
      <c r="T264" s="176">
        <f t="shared" si="106"/>
        <v>0</v>
      </c>
      <c r="U264" s="173">
        <f t="shared" si="107"/>
        <v>0</v>
      </c>
      <c r="V264" s="173"/>
      <c r="W264" s="173">
        <f t="shared" si="108"/>
        <v>0</v>
      </c>
    </row>
    <row r="265" spans="1:32" s="216" customFormat="1" ht="86.25" customHeight="1" hidden="1">
      <c r="A265" s="243" t="s">
        <v>380</v>
      </c>
      <c r="B265" s="243" t="s">
        <v>379</v>
      </c>
      <c r="C265" s="243" t="s">
        <v>395</v>
      </c>
      <c r="D265" s="315" t="s">
        <v>383</v>
      </c>
      <c r="E265" s="245">
        <f t="shared" si="104"/>
        <v>0</v>
      </c>
      <c r="F265" s="245"/>
      <c r="G265" s="245"/>
      <c r="H265" s="245"/>
      <c r="I265" s="245"/>
      <c r="J265" s="245"/>
      <c r="K265" s="245"/>
      <c r="L265" s="245"/>
      <c r="M265" s="245"/>
      <c r="N265" s="245"/>
      <c r="O265" s="245"/>
      <c r="P265" s="245"/>
      <c r="Q265" s="245"/>
      <c r="R265" s="164">
        <f t="shared" si="101"/>
        <v>0</v>
      </c>
      <c r="S265" s="165">
        <f t="shared" si="105"/>
        <v>0</v>
      </c>
      <c r="T265" s="183">
        <f t="shared" si="106"/>
        <v>0</v>
      </c>
      <c r="U265" s="167">
        <f t="shared" si="107"/>
        <v>0</v>
      </c>
      <c r="V265" s="167"/>
      <c r="W265" s="167">
        <f t="shared" si="108"/>
        <v>0</v>
      </c>
      <c r="X265" s="211"/>
      <c r="Y265" s="211"/>
      <c r="Z265" s="211"/>
      <c r="AA265" s="211"/>
      <c r="AB265" s="211"/>
      <c r="AC265" s="211"/>
      <c r="AD265" s="211"/>
      <c r="AE265" s="211"/>
      <c r="AF265" s="211"/>
    </row>
    <row r="266" spans="1:23" s="217" customFormat="1" ht="66.75" customHeight="1" hidden="1">
      <c r="A266" s="295">
        <v>3719710</v>
      </c>
      <c r="B266" s="295">
        <v>9710</v>
      </c>
      <c r="C266" s="294" t="s">
        <v>395</v>
      </c>
      <c r="D266" s="312" t="s">
        <v>688</v>
      </c>
      <c r="E266" s="245">
        <f t="shared" si="104"/>
        <v>0</v>
      </c>
      <c r="F266" s="245"/>
      <c r="G266" s="245"/>
      <c r="H266" s="245"/>
      <c r="I266" s="245"/>
      <c r="J266" s="245">
        <f>+K266+O266</f>
        <v>0</v>
      </c>
      <c r="K266" s="245"/>
      <c r="L266" s="245"/>
      <c r="M266" s="245"/>
      <c r="N266" s="245"/>
      <c r="O266" s="245"/>
      <c r="P266" s="245"/>
      <c r="Q266" s="245"/>
      <c r="R266" s="164">
        <f t="shared" si="101"/>
        <v>0</v>
      </c>
      <c r="S266" s="165">
        <f t="shared" si="105"/>
        <v>0</v>
      </c>
      <c r="T266" s="176">
        <f t="shared" si="106"/>
        <v>0</v>
      </c>
      <c r="U266" s="173">
        <f t="shared" si="107"/>
        <v>0</v>
      </c>
      <c r="V266" s="173"/>
      <c r="W266" s="173">
        <f t="shared" si="108"/>
        <v>0</v>
      </c>
    </row>
    <row r="267" spans="1:32" s="218" customFormat="1" ht="132.75" customHeight="1" hidden="1">
      <c r="A267" s="295">
        <v>3719770</v>
      </c>
      <c r="B267" s="295">
        <v>9770</v>
      </c>
      <c r="C267" s="294" t="s">
        <v>395</v>
      </c>
      <c r="D267" s="312" t="s">
        <v>616</v>
      </c>
      <c r="E267" s="245">
        <f t="shared" si="104"/>
        <v>0</v>
      </c>
      <c r="F267" s="245"/>
      <c r="G267" s="245"/>
      <c r="H267" s="245"/>
      <c r="I267" s="245"/>
      <c r="J267" s="245"/>
      <c r="K267" s="279"/>
      <c r="L267" s="279"/>
      <c r="M267" s="279"/>
      <c r="N267" s="279"/>
      <c r="O267" s="245"/>
      <c r="P267" s="279"/>
      <c r="Q267" s="279"/>
      <c r="R267" s="164">
        <f t="shared" si="101"/>
        <v>0</v>
      </c>
      <c r="S267" s="165">
        <f t="shared" si="105"/>
        <v>0</v>
      </c>
      <c r="T267" s="176">
        <f t="shared" si="106"/>
        <v>0</v>
      </c>
      <c r="U267" s="173">
        <f t="shared" si="107"/>
        <v>0</v>
      </c>
      <c r="V267" s="173"/>
      <c r="W267" s="173">
        <f t="shared" si="108"/>
        <v>0</v>
      </c>
      <c r="X267" s="217"/>
      <c r="Y267" s="217"/>
      <c r="Z267" s="217"/>
      <c r="AA267" s="217"/>
      <c r="AB267" s="217"/>
      <c r="AC267" s="217"/>
      <c r="AD267" s="217"/>
      <c r="AE267" s="217"/>
      <c r="AF267" s="217"/>
    </row>
    <row r="268" spans="1:23" s="217" customFormat="1" ht="35.25" customHeight="1" hidden="1">
      <c r="A268" s="357" t="s">
        <v>317</v>
      </c>
      <c r="B268" s="357" t="s">
        <v>318</v>
      </c>
      <c r="C268" s="357" t="s">
        <v>395</v>
      </c>
      <c r="D268" s="358" t="s">
        <v>319</v>
      </c>
      <c r="E268" s="256">
        <f t="shared" si="104"/>
        <v>0</v>
      </c>
      <c r="F268" s="303"/>
      <c r="G268" s="303"/>
      <c r="H268" s="303"/>
      <c r="I268" s="303"/>
      <c r="J268" s="258">
        <f aca="true" t="shared" si="109" ref="J268:J276">+K268+O268</f>
        <v>0</v>
      </c>
      <c r="K268" s="359"/>
      <c r="L268" s="359"/>
      <c r="M268" s="303"/>
      <c r="N268" s="303"/>
      <c r="O268" s="303"/>
      <c r="P268" s="303"/>
      <c r="Q268" s="303"/>
      <c r="R268" s="164">
        <f t="shared" si="101"/>
        <v>0</v>
      </c>
      <c r="S268" s="165">
        <f t="shared" si="105"/>
        <v>0</v>
      </c>
      <c r="T268" s="176">
        <f t="shared" si="106"/>
        <v>0</v>
      </c>
      <c r="U268" s="173">
        <f t="shared" si="107"/>
        <v>0</v>
      </c>
      <c r="V268" s="173"/>
      <c r="W268" s="173">
        <f t="shared" si="108"/>
        <v>0</v>
      </c>
    </row>
    <row r="269" spans="1:23" s="215" customFormat="1" ht="94.5" customHeight="1" hidden="1">
      <c r="A269" s="360" t="s">
        <v>463</v>
      </c>
      <c r="B269" s="360" t="s">
        <v>29</v>
      </c>
      <c r="C269" s="360" t="s">
        <v>395</v>
      </c>
      <c r="D269" s="361" t="s">
        <v>708</v>
      </c>
      <c r="E269" s="320">
        <f t="shared" si="104"/>
        <v>0</v>
      </c>
      <c r="F269" s="320"/>
      <c r="G269" s="320"/>
      <c r="H269" s="320"/>
      <c r="I269" s="320"/>
      <c r="J269" s="320">
        <f t="shared" si="109"/>
        <v>0</v>
      </c>
      <c r="K269" s="320"/>
      <c r="L269" s="320"/>
      <c r="M269" s="320"/>
      <c r="N269" s="320"/>
      <c r="O269" s="320"/>
      <c r="P269" s="245"/>
      <c r="Q269" s="245"/>
      <c r="R269" s="164">
        <f t="shared" si="101"/>
        <v>0</v>
      </c>
      <c r="S269" s="165">
        <f t="shared" si="105"/>
        <v>0</v>
      </c>
      <c r="T269" s="176">
        <f t="shared" si="106"/>
        <v>0</v>
      </c>
      <c r="U269" s="173">
        <f t="shared" si="107"/>
        <v>0</v>
      </c>
      <c r="V269" s="173"/>
      <c r="W269" s="173">
        <f t="shared" si="108"/>
        <v>0</v>
      </c>
    </row>
    <row r="270" spans="1:23" s="215" customFormat="1" ht="54" customHeight="1" hidden="1">
      <c r="A270" s="362" t="s">
        <v>467</v>
      </c>
      <c r="B270" s="362" t="s">
        <v>721</v>
      </c>
      <c r="C270" s="362" t="s">
        <v>395</v>
      </c>
      <c r="D270" s="358" t="s">
        <v>722</v>
      </c>
      <c r="E270" s="258">
        <f t="shared" si="104"/>
        <v>0</v>
      </c>
      <c r="F270" s="258"/>
      <c r="G270" s="258"/>
      <c r="H270" s="258"/>
      <c r="I270" s="258"/>
      <c r="J270" s="258">
        <f t="shared" si="109"/>
        <v>0</v>
      </c>
      <c r="K270" s="363"/>
      <c r="L270" s="363"/>
      <c r="M270" s="258"/>
      <c r="N270" s="258"/>
      <c r="O270" s="258"/>
      <c r="P270" s="258"/>
      <c r="Q270" s="258"/>
      <c r="R270" s="164">
        <f t="shared" si="101"/>
        <v>0</v>
      </c>
      <c r="S270" s="165">
        <f t="shared" si="105"/>
        <v>0</v>
      </c>
      <c r="T270" s="176">
        <f t="shared" si="106"/>
        <v>0</v>
      </c>
      <c r="U270" s="173">
        <f t="shared" si="107"/>
        <v>0</v>
      </c>
      <c r="V270" s="173"/>
      <c r="W270" s="173">
        <f t="shared" si="108"/>
        <v>0</v>
      </c>
    </row>
    <row r="271" spans="1:23" s="211" customFormat="1" ht="30" customHeight="1" hidden="1">
      <c r="A271" s="360" t="s">
        <v>463</v>
      </c>
      <c r="B271" s="360" t="s">
        <v>464</v>
      </c>
      <c r="C271" s="360" t="s">
        <v>395</v>
      </c>
      <c r="D271" s="361" t="s">
        <v>104</v>
      </c>
      <c r="E271" s="364">
        <f t="shared" si="104"/>
        <v>0</v>
      </c>
      <c r="F271" s="364"/>
      <c r="G271" s="364"/>
      <c r="H271" s="364"/>
      <c r="I271" s="364"/>
      <c r="J271" s="364">
        <f t="shared" si="109"/>
        <v>0</v>
      </c>
      <c r="K271" s="365"/>
      <c r="L271" s="365"/>
      <c r="M271" s="364"/>
      <c r="N271" s="364"/>
      <c r="O271" s="364"/>
      <c r="P271" s="303"/>
      <c r="Q271" s="303"/>
      <c r="R271" s="164">
        <f t="shared" si="101"/>
        <v>0</v>
      </c>
      <c r="S271" s="165">
        <f t="shared" si="105"/>
        <v>0</v>
      </c>
      <c r="T271" s="183">
        <f t="shared" si="106"/>
        <v>0</v>
      </c>
      <c r="U271" s="167">
        <f t="shared" si="107"/>
        <v>0</v>
      </c>
      <c r="V271" s="167"/>
      <c r="W271" s="167">
        <f t="shared" si="108"/>
        <v>0</v>
      </c>
    </row>
    <row r="272" spans="1:23" s="217" customFormat="1" ht="73.5" customHeight="1" hidden="1">
      <c r="A272" s="366">
        <v>3719610</v>
      </c>
      <c r="B272" s="366">
        <v>9610</v>
      </c>
      <c r="C272" s="357" t="s">
        <v>395</v>
      </c>
      <c r="D272" s="367" t="s">
        <v>139</v>
      </c>
      <c r="E272" s="303">
        <f t="shared" si="104"/>
        <v>0</v>
      </c>
      <c r="F272" s="303"/>
      <c r="G272" s="303"/>
      <c r="H272" s="303"/>
      <c r="I272" s="303"/>
      <c r="J272" s="258">
        <f t="shared" si="109"/>
        <v>0</v>
      </c>
      <c r="K272" s="359"/>
      <c r="L272" s="359"/>
      <c r="M272" s="303"/>
      <c r="N272" s="303"/>
      <c r="O272" s="303"/>
      <c r="P272" s="303"/>
      <c r="Q272" s="303"/>
      <c r="R272" s="164">
        <f t="shared" si="101"/>
        <v>0</v>
      </c>
      <c r="S272" s="165">
        <f t="shared" si="105"/>
        <v>0</v>
      </c>
      <c r="T272" s="176">
        <f t="shared" si="106"/>
        <v>0</v>
      </c>
      <c r="U272" s="173">
        <f t="shared" si="107"/>
        <v>0</v>
      </c>
      <c r="V272" s="173"/>
      <c r="W272" s="173">
        <f t="shared" si="108"/>
        <v>0</v>
      </c>
    </row>
    <row r="273" spans="1:23" s="184" customFormat="1" ht="78.75" customHeight="1" hidden="1">
      <c r="A273" s="362" t="s">
        <v>380</v>
      </c>
      <c r="B273" s="362" t="s">
        <v>379</v>
      </c>
      <c r="C273" s="362" t="s">
        <v>395</v>
      </c>
      <c r="D273" s="358" t="s">
        <v>383</v>
      </c>
      <c r="E273" s="258">
        <f t="shared" si="104"/>
        <v>0</v>
      </c>
      <c r="F273" s="258"/>
      <c r="G273" s="258"/>
      <c r="H273" s="258"/>
      <c r="I273" s="258"/>
      <c r="J273" s="258">
        <f t="shared" si="109"/>
        <v>0</v>
      </c>
      <c r="K273" s="258"/>
      <c r="L273" s="258"/>
      <c r="M273" s="258"/>
      <c r="N273" s="258"/>
      <c r="O273" s="258"/>
      <c r="P273" s="258"/>
      <c r="Q273" s="258"/>
      <c r="R273" s="164">
        <f t="shared" si="101"/>
        <v>0</v>
      </c>
      <c r="S273" s="165">
        <f t="shared" si="105"/>
        <v>0</v>
      </c>
      <c r="T273" s="183">
        <f>SUM(T15:T272)</f>
        <v>-1097760</v>
      </c>
      <c r="U273" s="167">
        <f t="shared" si="107"/>
        <v>0</v>
      </c>
      <c r="V273" s="167"/>
      <c r="W273" s="167">
        <f t="shared" si="108"/>
        <v>0</v>
      </c>
    </row>
    <row r="274" spans="1:23" s="43" customFormat="1" ht="18.75" customHeight="1" hidden="1">
      <c r="A274" s="362" t="s">
        <v>317</v>
      </c>
      <c r="B274" s="362" t="s">
        <v>318</v>
      </c>
      <c r="C274" s="362" t="s">
        <v>395</v>
      </c>
      <c r="D274" s="358" t="s">
        <v>319</v>
      </c>
      <c r="E274" s="258">
        <f t="shared" si="104"/>
        <v>0</v>
      </c>
      <c r="F274" s="258"/>
      <c r="G274" s="258"/>
      <c r="H274" s="258"/>
      <c r="I274" s="258"/>
      <c r="J274" s="258">
        <f t="shared" si="109"/>
        <v>0</v>
      </c>
      <c r="K274" s="258"/>
      <c r="L274" s="258"/>
      <c r="M274" s="258"/>
      <c r="N274" s="258"/>
      <c r="O274" s="258"/>
      <c r="P274" s="258"/>
      <c r="Q274" s="258"/>
      <c r="R274" s="164">
        <f t="shared" si="101"/>
        <v>0</v>
      </c>
      <c r="S274" s="72">
        <v>1</v>
      </c>
      <c r="T274" s="52" t="e">
        <f>T273-#REF!</f>
        <v>#REF!</v>
      </c>
      <c r="W274" s="53">
        <f>O274-P274</f>
        <v>0</v>
      </c>
    </row>
    <row r="275" spans="1:23" s="40" customFormat="1" ht="18" customHeight="1">
      <c r="A275" s="247"/>
      <c r="B275" s="247" t="s">
        <v>260</v>
      </c>
      <c r="C275" s="247"/>
      <c r="D275" s="248" t="s">
        <v>261</v>
      </c>
      <c r="E275" s="241">
        <f t="shared" si="104"/>
        <v>145500</v>
      </c>
      <c r="F275" s="241">
        <f>F276</f>
        <v>145500</v>
      </c>
      <c r="G275" s="241"/>
      <c r="H275" s="241"/>
      <c r="I275" s="241"/>
      <c r="J275" s="394">
        <f t="shared" si="109"/>
        <v>0</v>
      </c>
      <c r="K275" s="241"/>
      <c r="L275" s="241"/>
      <c r="M275" s="241"/>
      <c r="N275" s="241"/>
      <c r="O275" s="241"/>
      <c r="P275" s="241"/>
      <c r="Q275" s="241"/>
      <c r="R275" s="164">
        <f t="shared" si="101"/>
        <v>145500</v>
      </c>
      <c r="S275" s="395">
        <v>1</v>
      </c>
      <c r="T275" s="396">
        <f>S275-O275</f>
        <v>1</v>
      </c>
      <c r="W275" s="397"/>
    </row>
    <row r="276" spans="1:19" s="55" customFormat="1" ht="63.75" customHeight="1" thickBot="1">
      <c r="A276" s="368" t="s">
        <v>602</v>
      </c>
      <c r="B276" s="368" t="s">
        <v>600</v>
      </c>
      <c r="C276" s="368" t="s">
        <v>395</v>
      </c>
      <c r="D276" s="369" t="s">
        <v>41</v>
      </c>
      <c r="E276" s="303">
        <f t="shared" si="104"/>
        <v>145500</v>
      </c>
      <c r="F276" s="303">
        <v>145500</v>
      </c>
      <c r="G276" s="303"/>
      <c r="H276" s="303"/>
      <c r="I276" s="303"/>
      <c r="J276" s="303">
        <f t="shared" si="109"/>
        <v>0</v>
      </c>
      <c r="K276" s="359"/>
      <c r="L276" s="359"/>
      <c r="M276" s="303"/>
      <c r="N276" s="303"/>
      <c r="O276" s="303"/>
      <c r="P276" s="303"/>
      <c r="Q276" s="303"/>
      <c r="R276" s="169">
        <f t="shared" si="101"/>
        <v>145500</v>
      </c>
      <c r="S276" s="54">
        <f>S16+S27+S38+S151+S57+S82+S128+S135+S227+S179+S219+S250+S236+S254+S232+S243</f>
        <v>2508500</v>
      </c>
    </row>
    <row r="277" spans="1:23" s="380" customFormat="1" ht="20.25" customHeight="1" thickBot="1">
      <c r="A277" s="370" t="s">
        <v>310</v>
      </c>
      <c r="B277" s="371" t="s">
        <v>310</v>
      </c>
      <c r="C277" s="371" t="s">
        <v>310</v>
      </c>
      <c r="D277" s="372" t="s">
        <v>304</v>
      </c>
      <c r="E277" s="373">
        <f aca="true" t="shared" si="110" ref="E277:R277">E15+E28+E41+E60+E85+E131+E138+E239+E257</f>
        <v>2703445</v>
      </c>
      <c r="F277" s="373">
        <f t="shared" si="110"/>
        <v>2703445</v>
      </c>
      <c r="G277" s="373">
        <f t="shared" si="110"/>
        <v>1546800</v>
      </c>
      <c r="H277" s="373">
        <f t="shared" si="110"/>
        <v>227400</v>
      </c>
      <c r="I277" s="374">
        <f t="shared" si="110"/>
        <v>0</v>
      </c>
      <c r="J277" s="373">
        <f>J15+J28+J41+J60+J85+J131+J138+J239+J257</f>
        <v>51400</v>
      </c>
      <c r="K277" s="373">
        <f t="shared" si="110"/>
        <v>0</v>
      </c>
      <c r="L277" s="373">
        <f t="shared" si="110"/>
        <v>51400</v>
      </c>
      <c r="M277" s="375">
        <f t="shared" si="110"/>
        <v>0</v>
      </c>
      <c r="N277" s="375">
        <f t="shared" si="110"/>
        <v>0</v>
      </c>
      <c r="O277" s="373">
        <f t="shared" si="110"/>
        <v>0</v>
      </c>
      <c r="P277" s="375">
        <f t="shared" si="110"/>
        <v>0</v>
      </c>
      <c r="Q277" s="375">
        <f t="shared" si="110"/>
        <v>0</v>
      </c>
      <c r="R277" s="376">
        <f t="shared" si="110"/>
        <v>2754845</v>
      </c>
      <c r="S277" s="377">
        <f>+E277+J277</f>
        <v>2754845</v>
      </c>
      <c r="T277" s="378" t="e">
        <f>SUM(T15:T276)</f>
        <v>#REF!</v>
      </c>
      <c r="U277" s="379">
        <f>Q277-P277</f>
        <v>0</v>
      </c>
      <c r="V277" s="379"/>
      <c r="W277" s="379">
        <f>P277-O277</f>
        <v>0</v>
      </c>
    </row>
    <row r="278" spans="1:20" s="70" customFormat="1" ht="12.75" customHeight="1" hidden="1">
      <c r="A278" s="73"/>
      <c r="B278" s="73"/>
      <c r="C278" s="73"/>
      <c r="D278" s="71"/>
      <c r="E278" s="15" t="b">
        <f aca="true" t="shared" si="111" ref="E278:K278">E276=E273</f>
        <v>0</v>
      </c>
      <c r="F278" s="15" t="b">
        <f t="shared" si="111"/>
        <v>0</v>
      </c>
      <c r="G278" s="15" t="b">
        <f t="shared" si="111"/>
        <v>1</v>
      </c>
      <c r="H278" s="15" t="b">
        <f t="shared" si="111"/>
        <v>1</v>
      </c>
      <c r="I278" s="15" t="b">
        <f t="shared" si="111"/>
        <v>1</v>
      </c>
      <c r="J278" s="15" t="b">
        <f t="shared" si="111"/>
        <v>1</v>
      </c>
      <c r="K278" s="15" t="b">
        <f t="shared" si="111"/>
        <v>1</v>
      </c>
      <c r="L278" s="15"/>
      <c r="M278" s="15" t="b">
        <f aca="true" t="shared" si="112" ref="M278:S278">M276=M273</f>
        <v>1</v>
      </c>
      <c r="N278" s="15" t="b">
        <f t="shared" si="112"/>
        <v>1</v>
      </c>
      <c r="O278" s="15" t="b">
        <f t="shared" si="112"/>
        <v>1</v>
      </c>
      <c r="P278" s="15" t="b">
        <f t="shared" si="112"/>
        <v>1</v>
      </c>
      <c r="Q278" s="15" t="b">
        <f t="shared" si="112"/>
        <v>1</v>
      </c>
      <c r="R278" s="15" t="b">
        <f t="shared" si="112"/>
        <v>0</v>
      </c>
      <c r="S278" s="15" t="b">
        <f t="shared" si="112"/>
        <v>0</v>
      </c>
      <c r="T278" s="74"/>
    </row>
    <row r="279" spans="1:19" s="70" customFormat="1" ht="12.75" customHeight="1" hidden="1">
      <c r="A279" s="73"/>
      <c r="B279" s="73"/>
      <c r="C279" s="73"/>
      <c r="D279" s="71"/>
      <c r="E279" s="71"/>
      <c r="F279" s="71"/>
      <c r="G279" s="71"/>
      <c r="H279" s="71"/>
      <c r="I279" s="71"/>
      <c r="J279" s="71"/>
      <c r="K279" s="71"/>
      <c r="L279" s="71"/>
      <c r="M279" s="71"/>
      <c r="N279" s="71"/>
      <c r="O279" s="71"/>
      <c r="P279" s="71"/>
      <c r="Q279" s="75"/>
      <c r="R279" s="71"/>
      <c r="S279" s="71"/>
    </row>
    <row r="280" spans="1:19" s="70" customFormat="1" ht="12.75" customHeight="1" hidden="1">
      <c r="A280" s="73"/>
      <c r="B280" s="73"/>
      <c r="C280" s="73"/>
      <c r="D280" s="71"/>
      <c r="E280" s="71"/>
      <c r="F280" s="71"/>
      <c r="G280" s="71"/>
      <c r="H280" s="71"/>
      <c r="I280" s="71"/>
      <c r="J280" s="71"/>
      <c r="K280" s="71"/>
      <c r="L280" s="71"/>
      <c r="M280" s="71"/>
      <c r="N280" s="71"/>
      <c r="O280" s="71"/>
      <c r="P280" s="76">
        <f>E273+Q273</f>
        <v>0</v>
      </c>
      <c r="Q280" s="75"/>
      <c r="R280" s="71"/>
      <c r="S280" s="71"/>
    </row>
    <row r="281" spans="1:19" s="70" customFormat="1" ht="12.75" customHeight="1" hidden="1">
      <c r="A281" s="73"/>
      <c r="B281" s="73"/>
      <c r="C281" s="73"/>
      <c r="D281" s="71"/>
      <c r="E281" s="76" t="b">
        <f aca="true" t="shared" si="113" ref="E281:K281">E276=E273</f>
        <v>0</v>
      </c>
      <c r="F281" s="76" t="b">
        <f t="shared" si="113"/>
        <v>0</v>
      </c>
      <c r="G281" s="76" t="b">
        <f t="shared" si="113"/>
        <v>1</v>
      </c>
      <c r="H281" s="76" t="b">
        <f t="shared" si="113"/>
        <v>1</v>
      </c>
      <c r="I281" s="76" t="b">
        <f t="shared" si="113"/>
        <v>1</v>
      </c>
      <c r="J281" s="76" t="b">
        <f t="shared" si="113"/>
        <v>1</v>
      </c>
      <c r="K281" s="76" t="b">
        <f t="shared" si="113"/>
        <v>1</v>
      </c>
      <c r="L281" s="76"/>
      <c r="M281" s="76" t="b">
        <f aca="true" t="shared" si="114" ref="M281:S281">M276=M273</f>
        <v>1</v>
      </c>
      <c r="N281" s="76" t="b">
        <f t="shared" si="114"/>
        <v>1</v>
      </c>
      <c r="O281" s="76" t="b">
        <f t="shared" si="114"/>
        <v>1</v>
      </c>
      <c r="P281" s="76" t="b">
        <f t="shared" si="114"/>
        <v>1</v>
      </c>
      <c r="Q281" s="76" t="b">
        <f t="shared" si="114"/>
        <v>1</v>
      </c>
      <c r="R281" s="76" t="b">
        <f t="shared" si="114"/>
        <v>0</v>
      </c>
      <c r="S281" s="76" t="b">
        <f t="shared" si="114"/>
        <v>0</v>
      </c>
    </row>
    <row r="282" spans="1:19" s="70" customFormat="1" ht="12.75" customHeight="1" hidden="1">
      <c r="A282" s="73"/>
      <c r="B282" s="73"/>
      <c r="C282" s="73"/>
      <c r="D282" s="71"/>
      <c r="E282" s="71"/>
      <c r="F282" s="71"/>
      <c r="G282" s="71"/>
      <c r="H282" s="71"/>
      <c r="I282" s="71"/>
      <c r="J282" s="71"/>
      <c r="K282" s="71"/>
      <c r="L282" s="71"/>
      <c r="M282" s="71"/>
      <c r="N282" s="71"/>
      <c r="O282" s="71"/>
      <c r="P282" s="71"/>
      <c r="Q282" s="75"/>
      <c r="R282" s="71"/>
      <c r="S282" s="71"/>
    </row>
    <row r="283" spans="1:19" s="70" customFormat="1" ht="12.75" customHeight="1" hidden="1">
      <c r="A283" s="73"/>
      <c r="B283" s="73"/>
      <c r="C283" s="73"/>
      <c r="D283" s="71"/>
      <c r="E283" s="71"/>
      <c r="F283" s="71"/>
      <c r="G283" s="71"/>
      <c r="H283" s="71"/>
      <c r="I283" s="71"/>
      <c r="J283" s="71"/>
      <c r="K283" s="71"/>
      <c r="L283" s="71"/>
      <c r="M283" s="71"/>
      <c r="N283" s="71"/>
      <c r="O283" s="71"/>
      <c r="P283" s="71"/>
      <c r="Q283" s="75"/>
      <c r="R283" s="71"/>
      <c r="S283" s="71"/>
    </row>
    <row r="284" spans="1:19" s="70" customFormat="1" ht="12.75" customHeight="1" hidden="1">
      <c r="A284" s="73"/>
      <c r="B284" s="73"/>
      <c r="C284" s="73"/>
      <c r="D284" s="71"/>
      <c r="E284" s="71"/>
      <c r="F284" s="71"/>
      <c r="G284" s="71"/>
      <c r="H284" s="71"/>
      <c r="I284" s="71"/>
      <c r="J284" s="71"/>
      <c r="K284" s="71"/>
      <c r="L284" s="71"/>
      <c r="M284" s="71"/>
      <c r="N284" s="71"/>
      <c r="O284" s="71"/>
      <c r="P284" s="71"/>
      <c r="Q284" s="75"/>
      <c r="R284" s="76">
        <f>E273+J273</f>
        <v>0</v>
      </c>
      <c r="S284" s="71"/>
    </row>
    <row r="285" spans="7:18" s="70" customFormat="1" ht="12.75" customHeight="1" hidden="1">
      <c r="G285" s="76">
        <f>F273+Q273+I273+E256</f>
        <v>0</v>
      </c>
      <c r="H285" s="71"/>
      <c r="I285" s="71"/>
      <c r="J285" s="71"/>
      <c r="K285" s="71"/>
      <c r="L285" s="71"/>
      <c r="M285" s="71"/>
      <c r="N285" s="71"/>
      <c r="O285" s="71"/>
      <c r="P285" s="71"/>
      <c r="Q285" s="75"/>
      <c r="R285" s="76">
        <f>P273-Q273</f>
        <v>0</v>
      </c>
    </row>
    <row r="286" spans="1:19" s="70" customFormat="1" ht="12.75" hidden="1">
      <c r="A286" s="73"/>
      <c r="B286" s="73"/>
      <c r="C286" s="73"/>
      <c r="D286" s="71"/>
      <c r="E286" s="71"/>
      <c r="F286" s="71"/>
      <c r="G286" s="71"/>
      <c r="H286" s="71"/>
      <c r="I286" s="71"/>
      <c r="J286" s="71"/>
      <c r="K286" s="71"/>
      <c r="L286" s="71"/>
      <c r="M286" s="71"/>
      <c r="N286" s="71"/>
      <c r="O286" s="71"/>
      <c r="P286" s="71"/>
      <c r="Q286" s="75"/>
      <c r="R286" s="71"/>
      <c r="S286" s="71"/>
    </row>
    <row r="287" spans="4:13" ht="38.25" customHeight="1">
      <c r="D287" s="57" t="s">
        <v>34</v>
      </c>
      <c r="M287" s="5" t="s">
        <v>35</v>
      </c>
    </row>
  </sheetData>
  <sheetProtection/>
  <autoFilter ref="S2:S286"/>
  <mergeCells count="31">
    <mergeCell ref="B1:C1"/>
    <mergeCell ref="B2:C2"/>
    <mergeCell ref="B3:C3"/>
    <mergeCell ref="B4:C4"/>
    <mergeCell ref="J8:Q8"/>
    <mergeCell ref="A6:R6"/>
    <mergeCell ref="A8:A13"/>
    <mergeCell ref="E9:E13"/>
    <mergeCell ref="K9:K13"/>
    <mergeCell ref="B8:B13"/>
    <mergeCell ref="C8:C13"/>
    <mergeCell ref="L9:L13"/>
    <mergeCell ref="R8:R13"/>
    <mergeCell ref="P10:P13"/>
    <mergeCell ref="G9:H10"/>
    <mergeCell ref="G11:G13"/>
    <mergeCell ref="O9:O13"/>
    <mergeCell ref="J9:J13"/>
    <mergeCell ref="M11:M13"/>
    <mergeCell ref="N11:N13"/>
    <mergeCell ref="M9:N10"/>
    <mergeCell ref="N2:R2"/>
    <mergeCell ref="N3:R3"/>
    <mergeCell ref="N4:R4"/>
    <mergeCell ref="D8:D13"/>
    <mergeCell ref="A5:R5"/>
    <mergeCell ref="Q11:Q13"/>
    <mergeCell ref="E8:I8"/>
    <mergeCell ref="F9:F13"/>
    <mergeCell ref="H11:H13"/>
    <mergeCell ref="I9:I13"/>
  </mergeCells>
  <printOptions horizontalCentered="1"/>
  <pageMargins left="0.1968503937007874" right="0.1968503937007874" top="0.984251968503937" bottom="0.15748031496062992" header="0.15748031496062992" footer="0.15748031496062992"/>
  <pageSetup horizontalDpi="600" verticalDpi="600" orientation="landscape" paperSize="9" scale="66" r:id="rId1"/>
</worksheet>
</file>

<file path=xl/worksheets/sheet2.xml><?xml version="1.0" encoding="utf-8"?>
<worksheet xmlns="http://schemas.openxmlformats.org/spreadsheetml/2006/main" xmlns:r="http://schemas.openxmlformats.org/officeDocument/2006/relationships">
  <dimension ref="A1:D42"/>
  <sheetViews>
    <sheetView view="pageBreakPreview" zoomScaleSheetLayoutView="100" zoomScalePageLayoutView="0" workbookViewId="0" topLeftCell="A27">
      <selection activeCell="C3" sqref="C3:D3"/>
    </sheetView>
  </sheetViews>
  <sheetFormatPr defaultColWidth="9.00390625" defaultRowHeight="12.75"/>
  <cols>
    <col min="1" max="1" width="17.50390625" style="0" customWidth="1"/>
    <col min="2" max="2" width="16.50390625" style="0" customWidth="1"/>
    <col min="3" max="3" width="41.125" style="0" customWidth="1"/>
    <col min="4" max="4" width="14.875" style="0" customWidth="1"/>
  </cols>
  <sheetData>
    <row r="1" spans="1:4" ht="15" customHeight="1">
      <c r="A1" s="602"/>
      <c r="B1" s="144"/>
      <c r="C1" s="603" t="s">
        <v>71</v>
      </c>
      <c r="D1" s="603"/>
    </row>
    <row r="2" spans="1:4" ht="15" customHeight="1">
      <c r="A2" s="602"/>
      <c r="B2" s="144"/>
      <c r="C2" s="603" t="s">
        <v>245</v>
      </c>
      <c r="D2" s="603"/>
    </row>
    <row r="3" spans="1:4" ht="15" customHeight="1">
      <c r="A3" s="602"/>
      <c r="B3" s="144"/>
      <c r="C3" s="604" t="s">
        <v>73</v>
      </c>
      <c r="D3" s="604"/>
    </row>
    <row r="4" spans="1:3" ht="6.75" customHeight="1">
      <c r="A4" s="602"/>
      <c r="B4" s="605"/>
      <c r="C4" s="605"/>
    </row>
    <row r="5" spans="1:4" ht="24.75" customHeight="1">
      <c r="A5" s="599" t="s">
        <v>527</v>
      </c>
      <c r="B5" s="599"/>
      <c r="C5" s="599"/>
      <c r="D5" s="599"/>
    </row>
    <row r="6" spans="1:3" ht="18.75" customHeight="1">
      <c r="A6" s="145" t="s">
        <v>246</v>
      </c>
      <c r="B6" s="146"/>
      <c r="C6" s="146"/>
    </row>
    <row r="7" spans="1:3" ht="16.5" customHeight="1">
      <c r="A7" s="219" t="s">
        <v>27</v>
      </c>
      <c r="B7" s="147"/>
      <c r="C7" s="147"/>
    </row>
    <row r="8" ht="8.25" customHeight="1">
      <c r="A8" s="148"/>
    </row>
    <row r="9" spans="1:3" ht="15">
      <c r="A9" s="595" t="s">
        <v>283</v>
      </c>
      <c r="B9" s="595"/>
      <c r="C9" s="595"/>
    </row>
    <row r="10" spans="1:4" ht="14.25" customHeight="1">
      <c r="A10" s="149"/>
      <c r="D10" s="149" t="s">
        <v>121</v>
      </c>
    </row>
    <row r="11" spans="1:4" ht="43.5" customHeight="1">
      <c r="A11" s="150" t="s">
        <v>284</v>
      </c>
      <c r="B11" s="600" t="s">
        <v>285</v>
      </c>
      <c r="C11" s="601"/>
      <c r="D11" s="150" t="s">
        <v>26</v>
      </c>
    </row>
    <row r="12" spans="1:4" ht="12.75">
      <c r="A12" s="151">
        <v>1</v>
      </c>
      <c r="B12" s="151">
        <v>2</v>
      </c>
      <c r="C12" s="151">
        <v>3</v>
      </c>
      <c r="D12" s="223">
        <v>4</v>
      </c>
    </row>
    <row r="13" spans="1:4" ht="17.25" customHeight="1">
      <c r="A13" s="590" t="s">
        <v>286</v>
      </c>
      <c r="B13" s="590"/>
      <c r="C13" s="590"/>
      <c r="D13" s="152"/>
    </row>
    <row r="14" spans="1:4" ht="42.75" customHeight="1">
      <c r="A14" s="154">
        <v>41030600</v>
      </c>
      <c r="B14" s="591" t="s">
        <v>381</v>
      </c>
      <c r="C14" s="592"/>
      <c r="D14" s="541">
        <v>1284900</v>
      </c>
    </row>
    <row r="15" spans="1:4" ht="15" customHeight="1">
      <c r="A15" s="150">
        <v>9900000000</v>
      </c>
      <c r="B15" s="593" t="s">
        <v>301</v>
      </c>
      <c r="C15" s="594"/>
      <c r="D15" s="542">
        <v>1284900</v>
      </c>
    </row>
    <row r="16" spans="1:4" ht="32.25" customHeight="1" hidden="1">
      <c r="A16" s="150"/>
      <c r="B16" s="153" t="s">
        <v>289</v>
      </c>
      <c r="C16" s="150"/>
      <c r="D16" s="542"/>
    </row>
    <row r="17" spans="1:4" ht="17.25" customHeight="1">
      <c r="A17" s="590" t="s">
        <v>290</v>
      </c>
      <c r="B17" s="590"/>
      <c r="C17" s="590"/>
      <c r="D17" s="542"/>
    </row>
    <row r="18" spans="1:4" ht="33.75" customHeight="1" hidden="1">
      <c r="A18" s="150"/>
      <c r="B18" s="153" t="s">
        <v>287</v>
      </c>
      <c r="C18" s="150"/>
      <c r="D18" s="542"/>
    </row>
    <row r="19" spans="1:4" ht="27" customHeight="1" hidden="1">
      <c r="A19" s="150"/>
      <c r="B19" s="153" t="s">
        <v>288</v>
      </c>
      <c r="C19" s="150"/>
      <c r="D19" s="542"/>
    </row>
    <row r="20" spans="1:4" ht="27.75" customHeight="1" hidden="1">
      <c r="A20" s="150"/>
      <c r="B20" s="153" t="s">
        <v>289</v>
      </c>
      <c r="C20" s="150"/>
      <c r="D20" s="542"/>
    </row>
    <row r="21" spans="1:4" ht="13.5">
      <c r="A21" s="150" t="s">
        <v>291</v>
      </c>
      <c r="B21" s="591" t="s">
        <v>292</v>
      </c>
      <c r="C21" s="592"/>
      <c r="D21" s="541">
        <f>D22</f>
        <v>1284900</v>
      </c>
    </row>
    <row r="22" spans="1:4" ht="15" customHeight="1">
      <c r="A22" s="150" t="s">
        <v>291</v>
      </c>
      <c r="B22" s="153" t="s">
        <v>293</v>
      </c>
      <c r="C22" s="150"/>
      <c r="D22" s="542">
        <v>1284900</v>
      </c>
    </row>
    <row r="23" spans="1:4" ht="14.25" customHeight="1">
      <c r="A23" s="150" t="s">
        <v>291</v>
      </c>
      <c r="B23" s="153" t="s">
        <v>294</v>
      </c>
      <c r="C23" s="150"/>
      <c r="D23" s="152"/>
    </row>
    <row r="25" spans="1:3" ht="15">
      <c r="A25" s="595" t="s">
        <v>295</v>
      </c>
      <c r="B25" s="595"/>
      <c r="C25" s="595"/>
    </row>
    <row r="26" spans="1:4" ht="10.5" customHeight="1">
      <c r="A26" s="149"/>
      <c r="D26" s="149" t="s">
        <v>121</v>
      </c>
    </row>
    <row r="27" spans="1:4" ht="103.5" customHeight="1">
      <c r="A27" s="150" t="s">
        <v>296</v>
      </c>
      <c r="B27" s="150" t="s">
        <v>157</v>
      </c>
      <c r="C27" s="150" t="s">
        <v>297</v>
      </c>
      <c r="D27" s="150" t="s">
        <v>26</v>
      </c>
    </row>
    <row r="28" spans="1:4" ht="12.75">
      <c r="A28" s="151">
        <v>1</v>
      </c>
      <c r="B28" s="151">
        <v>2</v>
      </c>
      <c r="C28" s="151">
        <v>3</v>
      </c>
      <c r="D28" s="151">
        <v>4</v>
      </c>
    </row>
    <row r="29" spans="1:4" ht="18" customHeight="1">
      <c r="A29" s="596" t="s">
        <v>298</v>
      </c>
      <c r="B29" s="597"/>
      <c r="C29" s="597"/>
      <c r="D29" s="598"/>
    </row>
    <row r="30" spans="1:4" ht="18.75" customHeight="1" hidden="1">
      <c r="A30" s="154">
        <v>3719770</v>
      </c>
      <c r="B30" s="154">
        <v>9770</v>
      </c>
      <c r="C30" s="155" t="s">
        <v>616</v>
      </c>
      <c r="D30" s="156"/>
    </row>
    <row r="31" spans="1:4" ht="27" hidden="1">
      <c r="A31" s="157" t="s">
        <v>299</v>
      </c>
      <c r="B31" s="150">
        <v>9770</v>
      </c>
      <c r="C31" s="153" t="s">
        <v>300</v>
      </c>
      <c r="D31" s="158"/>
    </row>
    <row r="32" spans="1:4" ht="58.5" customHeight="1">
      <c r="A32" s="154">
        <v>3719800</v>
      </c>
      <c r="B32" s="154">
        <v>9800</v>
      </c>
      <c r="C32" s="159" t="s">
        <v>41</v>
      </c>
      <c r="D32" s="156">
        <f>D33</f>
        <v>145500</v>
      </c>
    </row>
    <row r="33" spans="1:4" ht="13.5">
      <c r="A33" s="150">
        <v>99000000000</v>
      </c>
      <c r="B33" s="150">
        <v>9800</v>
      </c>
      <c r="C33" s="153" t="s">
        <v>301</v>
      </c>
      <c r="D33" s="158">
        <v>145500</v>
      </c>
    </row>
    <row r="34" spans="1:4" ht="15.75" customHeight="1">
      <c r="A34" s="590" t="s">
        <v>302</v>
      </c>
      <c r="B34" s="590"/>
      <c r="C34" s="590"/>
      <c r="D34" s="590"/>
    </row>
    <row r="35" spans="1:4" ht="18" customHeight="1" hidden="1">
      <c r="A35" s="154">
        <v>3719770</v>
      </c>
      <c r="B35" s="154">
        <v>9770</v>
      </c>
      <c r="C35" s="155" t="s">
        <v>616</v>
      </c>
      <c r="D35" s="156"/>
    </row>
    <row r="36" spans="1:4" ht="27" hidden="1">
      <c r="A36" s="157" t="s">
        <v>299</v>
      </c>
      <c r="B36" s="150">
        <v>9770</v>
      </c>
      <c r="C36" s="153" t="s">
        <v>300</v>
      </c>
      <c r="D36" s="158"/>
    </row>
    <row r="37" spans="1:4" ht="58.5" customHeight="1" hidden="1">
      <c r="A37" s="154">
        <v>3719800</v>
      </c>
      <c r="B37" s="154">
        <v>9800</v>
      </c>
      <c r="C37" s="159" t="s">
        <v>41</v>
      </c>
      <c r="D37" s="156">
        <f>D38</f>
        <v>0</v>
      </c>
    </row>
    <row r="38" spans="1:4" ht="17.25" customHeight="1" hidden="1">
      <c r="A38" s="150">
        <v>99000000000</v>
      </c>
      <c r="B38" s="150">
        <v>9800</v>
      </c>
      <c r="C38" s="153" t="s">
        <v>301</v>
      </c>
      <c r="D38" s="158"/>
    </row>
    <row r="39" spans="1:4" ht="18.75" customHeight="1">
      <c r="A39" s="160" t="s">
        <v>291</v>
      </c>
      <c r="B39" s="160" t="s">
        <v>291</v>
      </c>
      <c r="C39" s="161" t="s">
        <v>292</v>
      </c>
      <c r="D39" s="162">
        <f>SUM(D33+D35+D37+D31)</f>
        <v>145500</v>
      </c>
    </row>
    <row r="40" spans="1:4" ht="13.5">
      <c r="A40" s="150" t="s">
        <v>291</v>
      </c>
      <c r="B40" s="150" t="s">
        <v>291</v>
      </c>
      <c r="C40" s="153" t="s">
        <v>293</v>
      </c>
      <c r="D40" s="158">
        <v>145500</v>
      </c>
    </row>
    <row r="41" spans="1:4" ht="14.25" customHeight="1">
      <c r="A41" s="150" t="s">
        <v>291</v>
      </c>
      <c r="B41" s="150" t="s">
        <v>291</v>
      </c>
      <c r="C41" s="153" t="s">
        <v>294</v>
      </c>
      <c r="D41" s="158"/>
    </row>
    <row r="42" spans="1:4" ht="35.25" customHeight="1">
      <c r="A42" s="163" t="s">
        <v>34</v>
      </c>
      <c r="C42" s="588" t="s">
        <v>35</v>
      </c>
      <c r="D42" s="589"/>
    </row>
  </sheetData>
  <sheetProtection/>
  <mergeCells count="17">
    <mergeCell ref="A5:D5"/>
    <mergeCell ref="A9:C9"/>
    <mergeCell ref="B11:C11"/>
    <mergeCell ref="A13:C13"/>
    <mergeCell ref="A1:A4"/>
    <mergeCell ref="C1:D1"/>
    <mergeCell ref="C2:D2"/>
    <mergeCell ref="C3:D3"/>
    <mergeCell ref="B4:C4"/>
    <mergeCell ref="C42:D42"/>
    <mergeCell ref="A34:D34"/>
    <mergeCell ref="B14:C14"/>
    <mergeCell ref="B15:C15"/>
    <mergeCell ref="A17:C17"/>
    <mergeCell ref="B21:C21"/>
    <mergeCell ref="A25:C25"/>
    <mergeCell ref="A29:D29"/>
  </mergeCells>
  <printOptions/>
  <pageMargins left="0.75" right="0.52"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E28"/>
  <sheetViews>
    <sheetView view="pageBreakPreview" zoomScaleSheetLayoutView="100" zoomScalePageLayoutView="0" workbookViewId="0" topLeftCell="A10">
      <selection activeCell="G24" sqref="G24"/>
    </sheetView>
  </sheetViews>
  <sheetFormatPr defaultColWidth="9.00390625" defaultRowHeight="12.75"/>
  <cols>
    <col min="1" max="1" width="8.50390625" style="0" customWidth="1"/>
    <col min="2" max="2" width="50.375" style="0" customWidth="1"/>
  </cols>
  <sheetData>
    <row r="1" spans="1:5" ht="13.5">
      <c r="A1" s="82"/>
      <c r="B1" s="82"/>
      <c r="C1" s="608" t="s">
        <v>74</v>
      </c>
      <c r="D1" s="608"/>
      <c r="E1" s="608"/>
    </row>
    <row r="2" spans="1:5" ht="15">
      <c r="A2" s="82"/>
      <c r="B2" s="543"/>
      <c r="C2" s="608" t="s">
        <v>88</v>
      </c>
      <c r="D2" s="608"/>
      <c r="E2" s="608"/>
    </row>
    <row r="3" spans="1:5" ht="15">
      <c r="A3" s="82"/>
      <c r="B3" s="543" t="s">
        <v>246</v>
      </c>
      <c r="C3" s="608" t="s">
        <v>280</v>
      </c>
      <c r="D3" s="608"/>
      <c r="E3" s="608"/>
    </row>
    <row r="4" spans="1:5" ht="15">
      <c r="A4" s="82"/>
      <c r="B4" s="544" t="s">
        <v>27</v>
      </c>
      <c r="C4" s="608"/>
      <c r="D4" s="608"/>
      <c r="E4" s="608"/>
    </row>
    <row r="5" spans="1:5" ht="41.25" customHeight="1">
      <c r="A5" s="606" t="s">
        <v>93</v>
      </c>
      <c r="B5" s="606"/>
      <c r="C5" s="606"/>
      <c r="D5" s="606"/>
      <c r="E5" s="606"/>
    </row>
    <row r="6" spans="1:5" ht="13.5" thickBot="1">
      <c r="A6" s="82"/>
      <c r="B6" s="82"/>
      <c r="C6" s="82"/>
      <c r="D6" s="82"/>
      <c r="E6" s="545" t="s">
        <v>121</v>
      </c>
    </row>
    <row r="7" spans="1:5" ht="57" customHeight="1">
      <c r="A7" s="546" t="s">
        <v>75</v>
      </c>
      <c r="B7" s="547" t="s">
        <v>76</v>
      </c>
      <c r="C7" s="548" t="s">
        <v>26</v>
      </c>
      <c r="D7" s="547" t="s">
        <v>16</v>
      </c>
      <c r="E7" s="547" t="s">
        <v>17</v>
      </c>
    </row>
    <row r="8" spans="1:5" ht="10.5" customHeight="1">
      <c r="A8" s="549">
        <v>1</v>
      </c>
      <c r="B8" s="550">
        <v>2</v>
      </c>
      <c r="C8" s="550">
        <v>3</v>
      </c>
      <c r="D8" s="550">
        <v>4</v>
      </c>
      <c r="E8" s="550">
        <v>5</v>
      </c>
    </row>
    <row r="9" spans="1:5" ht="34.5" customHeight="1">
      <c r="A9" s="551">
        <v>37</v>
      </c>
      <c r="B9" s="552" t="s">
        <v>77</v>
      </c>
      <c r="C9" s="553">
        <f>D9+E9</f>
        <v>145500</v>
      </c>
      <c r="D9" s="553">
        <f>D10</f>
        <v>145500</v>
      </c>
      <c r="E9" s="553">
        <f>E10</f>
        <v>0</v>
      </c>
    </row>
    <row r="10" spans="1:5" ht="78" customHeight="1">
      <c r="A10" s="554">
        <v>3719800</v>
      </c>
      <c r="B10" s="552" t="s">
        <v>277</v>
      </c>
      <c r="C10" s="553">
        <f>D10+E10</f>
        <v>145500</v>
      </c>
      <c r="D10" s="553">
        <f>SUM(D11:D25)</f>
        <v>145500</v>
      </c>
      <c r="E10" s="553">
        <f>SUM(E11:E25)</f>
        <v>0</v>
      </c>
    </row>
    <row r="11" spans="1:5" ht="15">
      <c r="A11" s="555"/>
      <c r="B11" s="556" t="s">
        <v>78</v>
      </c>
      <c r="C11" s="557"/>
      <c r="D11" s="557"/>
      <c r="E11" s="557"/>
    </row>
    <row r="12" spans="1:5" ht="15" hidden="1">
      <c r="A12" s="555"/>
      <c r="B12" s="556" t="s">
        <v>79</v>
      </c>
      <c r="C12" s="558">
        <f>D12</f>
        <v>0</v>
      </c>
      <c r="D12" s="558"/>
      <c r="E12" s="557"/>
    </row>
    <row r="13" spans="1:5" ht="15.75" customHeight="1" hidden="1">
      <c r="A13" s="555"/>
      <c r="B13" s="64" t="s">
        <v>80</v>
      </c>
      <c r="C13" s="558">
        <f aca="true" t="shared" si="0" ref="C13:C25">D13</f>
        <v>0</v>
      </c>
      <c r="D13" s="558"/>
      <c r="E13" s="557"/>
    </row>
    <row r="14" spans="1:5" ht="30.75">
      <c r="A14" s="555"/>
      <c r="B14" s="64" t="s">
        <v>62</v>
      </c>
      <c r="C14" s="558">
        <f t="shared" si="0"/>
        <v>72000</v>
      </c>
      <c r="D14" s="558">
        <v>72000</v>
      </c>
      <c r="E14" s="557"/>
    </row>
    <row r="15" spans="1:5" ht="46.5">
      <c r="A15" s="555"/>
      <c r="B15" s="64" t="s">
        <v>89</v>
      </c>
      <c r="C15" s="558">
        <f t="shared" si="0"/>
        <v>10000</v>
      </c>
      <c r="D15" s="558">
        <v>10000</v>
      </c>
      <c r="E15" s="557"/>
    </row>
    <row r="16" spans="1:5" ht="30.75">
      <c r="A16" s="555"/>
      <c r="B16" s="64" t="s">
        <v>92</v>
      </c>
      <c r="C16" s="558">
        <f t="shared" si="0"/>
        <v>9000</v>
      </c>
      <c r="D16" s="558">
        <v>9000</v>
      </c>
      <c r="E16" s="557"/>
    </row>
    <row r="17" spans="1:5" ht="78" customHeight="1">
      <c r="A17" s="555"/>
      <c r="B17" s="64" t="s">
        <v>90</v>
      </c>
      <c r="C17" s="558">
        <f>D17</f>
        <v>10000</v>
      </c>
      <c r="D17" s="558">
        <v>10000</v>
      </c>
      <c r="E17" s="557"/>
    </row>
    <row r="18" spans="1:5" ht="46.5">
      <c r="A18" s="555"/>
      <c r="B18" s="64" t="s">
        <v>63</v>
      </c>
      <c r="C18" s="558">
        <f t="shared" si="0"/>
        <v>29000</v>
      </c>
      <c r="D18" s="557">
        <v>29000</v>
      </c>
      <c r="E18" s="558"/>
    </row>
    <row r="19" spans="1:5" ht="15" hidden="1">
      <c r="A19" s="555"/>
      <c r="B19" s="556" t="s">
        <v>82</v>
      </c>
      <c r="C19" s="558">
        <f t="shared" si="0"/>
        <v>0</v>
      </c>
      <c r="D19" s="558"/>
      <c r="E19" s="557"/>
    </row>
    <row r="20" spans="1:5" ht="15" hidden="1">
      <c r="A20" s="555"/>
      <c r="B20" s="556" t="s">
        <v>83</v>
      </c>
      <c r="C20" s="558">
        <f t="shared" si="0"/>
        <v>0</v>
      </c>
      <c r="D20" s="558"/>
      <c r="E20" s="557"/>
    </row>
    <row r="21" spans="1:5" ht="15" hidden="1">
      <c r="A21" s="555"/>
      <c r="B21" s="556" t="s">
        <v>84</v>
      </c>
      <c r="C21" s="558">
        <f t="shared" si="0"/>
        <v>0</v>
      </c>
      <c r="D21" s="558"/>
      <c r="E21" s="557"/>
    </row>
    <row r="22" spans="1:5" ht="16.5" customHeight="1">
      <c r="A22" s="555"/>
      <c r="B22" s="64" t="s">
        <v>91</v>
      </c>
      <c r="C22" s="558">
        <f t="shared" si="0"/>
        <v>10500</v>
      </c>
      <c r="D22" s="558">
        <v>10500</v>
      </c>
      <c r="E22" s="557"/>
    </row>
    <row r="23" spans="1:5" ht="15" hidden="1">
      <c r="A23" s="555"/>
      <c r="B23" s="559" t="s">
        <v>85</v>
      </c>
      <c r="C23" s="558">
        <f t="shared" si="0"/>
        <v>0</v>
      </c>
      <c r="D23" s="558"/>
      <c r="E23" s="557"/>
    </row>
    <row r="24" spans="1:5" ht="15.75" thickBot="1">
      <c r="A24" s="555"/>
      <c r="B24" s="556" t="s">
        <v>81</v>
      </c>
      <c r="C24" s="558">
        <f t="shared" si="0"/>
        <v>5000</v>
      </c>
      <c r="D24" s="558">
        <v>5000</v>
      </c>
      <c r="E24" s="557"/>
    </row>
    <row r="25" spans="1:5" ht="15.75" hidden="1" thickBot="1">
      <c r="A25" s="560"/>
      <c r="B25" s="561" t="s">
        <v>86</v>
      </c>
      <c r="C25" s="562">
        <f t="shared" si="0"/>
        <v>0</v>
      </c>
      <c r="D25" s="562"/>
      <c r="E25" s="563"/>
    </row>
    <row r="26" spans="1:5" ht="27" customHeight="1" thickBot="1">
      <c r="A26" s="564"/>
      <c r="B26" s="565" t="s">
        <v>87</v>
      </c>
      <c r="C26" s="566">
        <f>C9</f>
        <v>145500</v>
      </c>
      <c r="D26" s="566">
        <f>D9</f>
        <v>145500</v>
      </c>
      <c r="E26" s="567">
        <f>E9</f>
        <v>0</v>
      </c>
    </row>
    <row r="27" spans="1:5" ht="12.75">
      <c r="A27" s="568"/>
      <c r="B27" s="568"/>
      <c r="C27" s="568" t="s">
        <v>578</v>
      </c>
      <c r="D27" s="568"/>
      <c r="E27" s="568"/>
    </row>
    <row r="28" spans="1:5" ht="15">
      <c r="A28" s="568"/>
      <c r="B28" s="544" t="s">
        <v>34</v>
      </c>
      <c r="C28" s="568"/>
      <c r="D28" s="607" t="s">
        <v>35</v>
      </c>
      <c r="E28" s="607"/>
    </row>
  </sheetData>
  <sheetProtection/>
  <mergeCells count="6">
    <mergeCell ref="A5:E5"/>
    <mergeCell ref="D28:E28"/>
    <mergeCell ref="C1:E1"/>
    <mergeCell ref="C2:E2"/>
    <mergeCell ref="C3:E3"/>
    <mergeCell ref="C4:E4"/>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103"/>
  <sheetViews>
    <sheetView view="pageBreakPreview" zoomScale="90" zoomScaleSheetLayoutView="90" zoomScalePageLayoutView="0" workbookViewId="0" topLeftCell="A1">
      <selection activeCell="I104" sqref="I104:I105"/>
    </sheetView>
  </sheetViews>
  <sheetFormatPr defaultColWidth="9.00390625" defaultRowHeight="12.75"/>
  <cols>
    <col min="1" max="1" width="11.125" style="0" customWidth="1"/>
    <col min="2" max="2" width="11.625" style="0" customWidth="1"/>
    <col min="3" max="3" width="11.00390625" style="0" customWidth="1"/>
    <col min="4" max="4" width="32.125" style="0" customWidth="1"/>
    <col min="5" max="5" width="49.50390625" style="534" customWidth="1"/>
    <col min="6" max="6" width="17.125" style="0" customWidth="1"/>
    <col min="7" max="7" width="9.875" style="0" customWidth="1"/>
    <col min="8" max="8" width="11.375" style="0" customWidth="1"/>
    <col min="9" max="9" width="10.00390625" style="0" customWidth="1"/>
    <col min="10" max="10" width="10.625" style="0" customWidth="1"/>
  </cols>
  <sheetData>
    <row r="1" spans="1:10" ht="16.5">
      <c r="A1" s="119"/>
      <c r="B1" s="119"/>
      <c r="C1" s="120"/>
      <c r="D1" s="120"/>
      <c r="E1" s="533"/>
      <c r="F1" s="120"/>
      <c r="G1" s="120"/>
      <c r="H1" s="637" t="s">
        <v>154</v>
      </c>
      <c r="I1" s="637"/>
      <c r="J1" s="121"/>
    </row>
    <row r="2" spans="1:10" ht="16.5">
      <c r="A2" s="122" t="s">
        <v>246</v>
      </c>
      <c r="B2" s="119"/>
      <c r="C2" s="120"/>
      <c r="D2" s="120"/>
      <c r="E2" s="533"/>
      <c r="F2" s="120"/>
      <c r="G2" s="120"/>
      <c r="H2" s="637" t="s">
        <v>28</v>
      </c>
      <c r="I2" s="637"/>
      <c r="J2" s="637"/>
    </row>
    <row r="3" spans="1:10" ht="16.5">
      <c r="A3" s="637" t="s">
        <v>27</v>
      </c>
      <c r="B3" s="637"/>
      <c r="C3" s="120"/>
      <c r="D3" s="120"/>
      <c r="E3" s="533"/>
      <c r="F3" s="120"/>
      <c r="G3" s="120"/>
      <c r="H3" s="637" t="s">
        <v>280</v>
      </c>
      <c r="I3" s="637"/>
      <c r="J3" s="637"/>
    </row>
    <row r="4" spans="1:10" ht="15.75" customHeight="1">
      <c r="A4" s="119"/>
      <c r="B4" s="119"/>
      <c r="C4" s="120"/>
      <c r="D4" s="120"/>
      <c r="E4" s="533"/>
      <c r="F4" s="120"/>
      <c r="G4" s="120"/>
      <c r="H4" s="627"/>
      <c r="I4" s="627"/>
      <c r="J4" s="627"/>
    </row>
    <row r="5" spans="1:10" ht="22.5" customHeight="1">
      <c r="A5" s="119"/>
      <c r="B5" s="628" t="s">
        <v>65</v>
      </c>
      <c r="C5" s="628"/>
      <c r="D5" s="628"/>
      <c r="E5" s="628"/>
      <c r="F5" s="628"/>
      <c r="G5" s="628"/>
      <c r="H5" s="628"/>
      <c r="I5" s="628"/>
      <c r="J5" s="124"/>
    </row>
    <row r="6" spans="1:10" ht="16.5">
      <c r="A6" s="119"/>
      <c r="B6" s="119"/>
      <c r="C6" s="120"/>
      <c r="D6" s="120"/>
      <c r="E6" s="533"/>
      <c r="F6" s="120"/>
      <c r="G6" s="120"/>
      <c r="H6" s="120"/>
      <c r="I6" s="120"/>
      <c r="J6" s="123" t="s">
        <v>155</v>
      </c>
    </row>
    <row r="7" spans="1:10" ht="16.5" customHeight="1">
      <c r="A7" s="633" t="s">
        <v>156</v>
      </c>
      <c r="B7" s="633" t="s">
        <v>157</v>
      </c>
      <c r="C7" s="633" t="s">
        <v>313</v>
      </c>
      <c r="D7" s="635" t="s">
        <v>264</v>
      </c>
      <c r="E7" s="629" t="s">
        <v>158</v>
      </c>
      <c r="F7" s="631" t="s">
        <v>159</v>
      </c>
      <c r="G7" s="613" t="s">
        <v>26</v>
      </c>
      <c r="H7" s="613" t="s">
        <v>16</v>
      </c>
      <c r="I7" s="626" t="s">
        <v>17</v>
      </c>
      <c r="J7" s="626"/>
    </row>
    <row r="8" spans="1:10" ht="93.75" customHeight="1">
      <c r="A8" s="634"/>
      <c r="B8" s="634"/>
      <c r="C8" s="634"/>
      <c r="D8" s="636"/>
      <c r="E8" s="630"/>
      <c r="F8" s="632"/>
      <c r="G8" s="614"/>
      <c r="H8" s="614"/>
      <c r="I8" s="125" t="s">
        <v>309</v>
      </c>
      <c r="J8" s="221" t="s">
        <v>303</v>
      </c>
    </row>
    <row r="9" spans="1:10" ht="12.75">
      <c r="A9" s="126">
        <v>1</v>
      </c>
      <c r="B9" s="126">
        <v>2</v>
      </c>
      <c r="C9" s="127">
        <v>3</v>
      </c>
      <c r="D9" s="128">
        <v>4</v>
      </c>
      <c r="E9" s="128">
        <v>5</v>
      </c>
      <c r="F9" s="128">
        <v>6</v>
      </c>
      <c r="G9" s="128">
        <v>7</v>
      </c>
      <c r="H9" s="128">
        <v>8</v>
      </c>
      <c r="I9" s="128">
        <v>9</v>
      </c>
      <c r="J9" s="128">
        <v>10</v>
      </c>
    </row>
    <row r="10" spans="1:10" s="220" customFormat="1" ht="15.75" customHeight="1">
      <c r="A10" s="398" t="s">
        <v>386</v>
      </c>
      <c r="B10" s="399"/>
      <c r="C10" s="400"/>
      <c r="D10" s="401" t="s">
        <v>262</v>
      </c>
      <c r="E10" s="402"/>
      <c r="F10" s="403"/>
      <c r="G10" s="404">
        <f>H10+I10</f>
        <v>179000</v>
      </c>
      <c r="H10" s="404">
        <f>H11</f>
        <v>179000</v>
      </c>
      <c r="I10" s="404">
        <f>I11</f>
        <v>0</v>
      </c>
      <c r="J10" s="404">
        <f>J11</f>
        <v>0</v>
      </c>
    </row>
    <row r="11" spans="1:10" s="220" customFormat="1" ht="15.75" customHeight="1">
      <c r="A11" s="398" t="s">
        <v>462</v>
      </c>
      <c r="B11" s="399"/>
      <c r="C11" s="400"/>
      <c r="D11" s="401" t="s">
        <v>262</v>
      </c>
      <c r="E11" s="402"/>
      <c r="F11" s="403"/>
      <c r="G11" s="404">
        <f aca="true" t="shared" si="0" ref="G11:G74">H11+I11</f>
        <v>179000</v>
      </c>
      <c r="H11" s="404">
        <f>H13+H14+H16</f>
        <v>179000</v>
      </c>
      <c r="I11" s="404">
        <f>I13+I14+I16</f>
        <v>0</v>
      </c>
      <c r="J11" s="404">
        <f>J13+J14+J16</f>
        <v>0</v>
      </c>
    </row>
    <row r="12" spans="1:10" s="220" customFormat="1" ht="15" customHeight="1">
      <c r="A12" s="398"/>
      <c r="B12" s="398" t="s">
        <v>250</v>
      </c>
      <c r="C12" s="400"/>
      <c r="D12" s="405" t="s">
        <v>265</v>
      </c>
      <c r="E12" s="406"/>
      <c r="F12" s="406"/>
      <c r="G12" s="404">
        <f>G14</f>
        <v>179000</v>
      </c>
      <c r="H12" s="404">
        <f>H14</f>
        <v>179000</v>
      </c>
      <c r="I12" s="404">
        <f>I14</f>
        <v>0</v>
      </c>
      <c r="J12" s="404">
        <f>J14</f>
        <v>0</v>
      </c>
    </row>
    <row r="13" spans="1:10" s="220" customFormat="1" ht="94.5" customHeight="1" hidden="1">
      <c r="A13" s="407" t="s">
        <v>590</v>
      </c>
      <c r="B13" s="407" t="s">
        <v>591</v>
      </c>
      <c r="C13" s="408" t="s">
        <v>392</v>
      </c>
      <c r="D13" s="409" t="s">
        <v>550</v>
      </c>
      <c r="E13" s="412" t="s">
        <v>266</v>
      </c>
      <c r="F13" s="412" t="s">
        <v>267</v>
      </c>
      <c r="G13" s="410">
        <f t="shared" si="0"/>
        <v>0</v>
      </c>
      <c r="H13" s="410"/>
      <c r="I13" s="410"/>
      <c r="J13" s="410"/>
    </row>
    <row r="14" spans="1:10" ht="46.5" customHeight="1">
      <c r="A14" s="411" t="s">
        <v>42</v>
      </c>
      <c r="B14" s="411" t="s">
        <v>395</v>
      </c>
      <c r="C14" s="411" t="s">
        <v>398</v>
      </c>
      <c r="D14" s="160" t="s">
        <v>613</v>
      </c>
      <c r="E14" s="412" t="s">
        <v>268</v>
      </c>
      <c r="F14" s="412" t="s">
        <v>72</v>
      </c>
      <c r="G14" s="410">
        <f t="shared" si="0"/>
        <v>179000</v>
      </c>
      <c r="H14" s="410">
        <v>179000</v>
      </c>
      <c r="I14" s="410"/>
      <c r="J14" s="410"/>
    </row>
    <row r="15" spans="1:10" ht="30.75" customHeight="1" hidden="1">
      <c r="A15" s="413"/>
      <c r="B15" s="191" t="s">
        <v>252</v>
      </c>
      <c r="C15" s="414"/>
      <c r="D15" s="415" t="s">
        <v>269</v>
      </c>
      <c r="E15" s="416"/>
      <c r="F15" s="402"/>
      <c r="G15" s="404">
        <f>G16</f>
        <v>0</v>
      </c>
      <c r="H15" s="404">
        <f>H16</f>
        <v>0</v>
      </c>
      <c r="I15" s="404">
        <f>I16</f>
        <v>0</v>
      </c>
      <c r="J15" s="404">
        <f>J16</f>
        <v>0</v>
      </c>
    </row>
    <row r="16" spans="1:10" ht="48.75" customHeight="1" hidden="1">
      <c r="A16" s="407" t="s">
        <v>593</v>
      </c>
      <c r="B16" s="407" t="s">
        <v>340</v>
      </c>
      <c r="C16" s="408" t="s">
        <v>393</v>
      </c>
      <c r="D16" s="417" t="s">
        <v>592</v>
      </c>
      <c r="E16" s="412" t="s">
        <v>268</v>
      </c>
      <c r="F16" s="412" t="s">
        <v>72</v>
      </c>
      <c r="G16" s="410">
        <f t="shared" si="0"/>
        <v>0</v>
      </c>
      <c r="H16" s="410"/>
      <c r="I16" s="410"/>
      <c r="J16" s="410"/>
    </row>
    <row r="17" spans="1:10" s="220" customFormat="1" ht="30" customHeight="1">
      <c r="A17" s="398" t="s">
        <v>618</v>
      </c>
      <c r="B17" s="418"/>
      <c r="C17" s="419"/>
      <c r="D17" s="535" t="s">
        <v>270</v>
      </c>
      <c r="E17" s="402"/>
      <c r="F17" s="402"/>
      <c r="G17" s="404">
        <f>H17+I17</f>
        <v>100845</v>
      </c>
      <c r="H17" s="404">
        <f>SUM(H20:H31)</f>
        <v>100845</v>
      </c>
      <c r="I17" s="404">
        <f>I18</f>
        <v>0</v>
      </c>
      <c r="J17" s="404">
        <f>J18</f>
        <v>0</v>
      </c>
    </row>
    <row r="18" spans="1:10" s="220" customFormat="1" ht="29.25" customHeight="1">
      <c r="A18" s="398" t="s">
        <v>619</v>
      </c>
      <c r="B18" s="418"/>
      <c r="C18" s="419"/>
      <c r="D18" s="535" t="s">
        <v>270</v>
      </c>
      <c r="E18" s="402"/>
      <c r="F18" s="402"/>
      <c r="G18" s="404">
        <f t="shared" si="0"/>
        <v>100845</v>
      </c>
      <c r="H18" s="404">
        <f>H20+H27+H30+H28+H32</f>
        <v>100845</v>
      </c>
      <c r="I18" s="404">
        <f>J18</f>
        <v>0</v>
      </c>
      <c r="J18" s="404">
        <f>J32+J27</f>
        <v>0</v>
      </c>
    </row>
    <row r="19" spans="1:10" ht="15.75" customHeight="1">
      <c r="A19" s="398"/>
      <c r="B19" s="398" t="s">
        <v>250</v>
      </c>
      <c r="C19" s="400"/>
      <c r="D19" s="405" t="s">
        <v>265</v>
      </c>
      <c r="E19" s="406"/>
      <c r="F19" s="406"/>
      <c r="G19" s="404">
        <f>G21</f>
        <v>0</v>
      </c>
      <c r="H19" s="404">
        <f>H21</f>
        <v>0</v>
      </c>
      <c r="I19" s="404">
        <f>I21</f>
        <v>0</v>
      </c>
      <c r="J19" s="404">
        <f>J21</f>
        <v>0</v>
      </c>
    </row>
    <row r="20" spans="1:10" ht="61.5" customHeight="1">
      <c r="A20" s="407" t="s">
        <v>620</v>
      </c>
      <c r="B20" s="407" t="s">
        <v>395</v>
      </c>
      <c r="C20" s="408" t="s">
        <v>398</v>
      </c>
      <c r="D20" s="409" t="s">
        <v>613</v>
      </c>
      <c r="E20" s="421" t="s">
        <v>279</v>
      </c>
      <c r="F20" s="140" t="s">
        <v>276</v>
      </c>
      <c r="G20" s="410">
        <f t="shared" si="0"/>
        <v>100845</v>
      </c>
      <c r="H20" s="410">
        <v>100845</v>
      </c>
      <c r="I20" s="410"/>
      <c r="J20" s="410"/>
    </row>
    <row r="21" spans="1:10" ht="51" customHeight="1" hidden="1">
      <c r="A21" s="407" t="s">
        <v>552</v>
      </c>
      <c r="B21" s="407" t="s">
        <v>389</v>
      </c>
      <c r="C21" s="408" t="s">
        <v>390</v>
      </c>
      <c r="D21" s="422" t="s">
        <v>391</v>
      </c>
      <c r="E21" s="131" t="s">
        <v>391</v>
      </c>
      <c r="F21" s="609" t="s">
        <v>160</v>
      </c>
      <c r="G21" s="410">
        <f t="shared" si="0"/>
        <v>0</v>
      </c>
      <c r="H21" s="410"/>
      <c r="I21" s="423"/>
      <c r="J21" s="410"/>
    </row>
    <row r="22" spans="1:10" ht="51" customHeight="1" hidden="1">
      <c r="A22" s="407" t="s">
        <v>553</v>
      </c>
      <c r="B22" s="407" t="s">
        <v>540</v>
      </c>
      <c r="C22" s="408" t="s">
        <v>479</v>
      </c>
      <c r="D22" s="424" t="s">
        <v>161</v>
      </c>
      <c r="E22" s="131" t="s">
        <v>162</v>
      </c>
      <c r="F22" s="610"/>
      <c r="G22" s="410">
        <f t="shared" si="0"/>
        <v>0</v>
      </c>
      <c r="H22" s="410"/>
      <c r="I22" s="410"/>
      <c r="J22" s="410"/>
    </row>
    <row r="23" spans="1:10" ht="51" customHeight="1" hidden="1">
      <c r="A23" s="407" t="s">
        <v>553</v>
      </c>
      <c r="B23" s="407" t="s">
        <v>540</v>
      </c>
      <c r="C23" s="408" t="s">
        <v>479</v>
      </c>
      <c r="D23" s="425" t="s">
        <v>163</v>
      </c>
      <c r="E23" s="140" t="s">
        <v>164</v>
      </c>
      <c r="F23" s="140"/>
      <c r="G23" s="410">
        <f t="shared" si="0"/>
        <v>0</v>
      </c>
      <c r="H23" s="410"/>
      <c r="I23" s="410"/>
      <c r="J23" s="410"/>
    </row>
    <row r="24" spans="1:10" ht="90" customHeight="1" hidden="1">
      <c r="A24" s="407" t="s">
        <v>621</v>
      </c>
      <c r="B24" s="407"/>
      <c r="C24" s="408"/>
      <c r="D24" s="426" t="s">
        <v>165</v>
      </c>
      <c r="E24" s="427"/>
      <c r="F24" s="427"/>
      <c r="G24" s="428">
        <f t="shared" si="0"/>
        <v>0</v>
      </c>
      <c r="H24" s="428">
        <f>H25</f>
        <v>0</v>
      </c>
      <c r="I24" s="428">
        <f>I25</f>
        <v>0</v>
      </c>
      <c r="J24" s="428"/>
    </row>
    <row r="25" spans="1:10" ht="212.25" customHeight="1" hidden="1">
      <c r="A25" s="407" t="s">
        <v>622</v>
      </c>
      <c r="B25" s="407"/>
      <c r="C25" s="408"/>
      <c r="D25" s="426" t="s">
        <v>165</v>
      </c>
      <c r="E25" s="427"/>
      <c r="F25" s="427"/>
      <c r="G25" s="428">
        <f t="shared" si="0"/>
        <v>0</v>
      </c>
      <c r="H25" s="428">
        <f>H26</f>
        <v>0</v>
      </c>
      <c r="I25" s="428">
        <f>I26</f>
        <v>0</v>
      </c>
      <c r="J25" s="428"/>
    </row>
    <row r="26" spans="1:10" ht="90" customHeight="1" hidden="1">
      <c r="A26" s="407" t="s">
        <v>58</v>
      </c>
      <c r="B26" s="407" t="s">
        <v>38</v>
      </c>
      <c r="C26" s="408" t="s">
        <v>632</v>
      </c>
      <c r="D26" s="429" t="s">
        <v>638</v>
      </c>
      <c r="E26" s="430" t="s">
        <v>166</v>
      </c>
      <c r="F26" s="140" t="s">
        <v>160</v>
      </c>
      <c r="G26" s="410">
        <f t="shared" si="0"/>
        <v>0</v>
      </c>
      <c r="H26" s="410"/>
      <c r="I26" s="410"/>
      <c r="J26" s="410"/>
    </row>
    <row r="27" spans="1:10" ht="75" customHeight="1" hidden="1">
      <c r="A27" s="407" t="s">
        <v>552</v>
      </c>
      <c r="B27" s="407" t="s">
        <v>389</v>
      </c>
      <c r="C27" s="408" t="s">
        <v>390</v>
      </c>
      <c r="D27" s="409" t="s">
        <v>391</v>
      </c>
      <c r="E27" s="140" t="s">
        <v>167</v>
      </c>
      <c r="F27" s="140" t="s">
        <v>168</v>
      </c>
      <c r="G27" s="410">
        <f t="shared" si="0"/>
        <v>0</v>
      </c>
      <c r="H27" s="410"/>
      <c r="I27" s="410"/>
      <c r="J27" s="410"/>
    </row>
    <row r="28" spans="1:10" ht="187.5" customHeight="1" hidden="1">
      <c r="A28" s="407" t="s">
        <v>553</v>
      </c>
      <c r="B28" s="407" t="s">
        <v>540</v>
      </c>
      <c r="C28" s="408" t="s">
        <v>479</v>
      </c>
      <c r="D28" s="409" t="s">
        <v>161</v>
      </c>
      <c r="E28" s="140" t="s">
        <v>169</v>
      </c>
      <c r="F28" s="140" t="s">
        <v>170</v>
      </c>
      <c r="G28" s="410">
        <f t="shared" si="0"/>
        <v>0</v>
      </c>
      <c r="H28" s="410"/>
      <c r="I28" s="410"/>
      <c r="J28" s="410"/>
    </row>
    <row r="29" spans="1:10" ht="67.5" customHeight="1" hidden="1">
      <c r="A29" s="431" t="s">
        <v>388</v>
      </c>
      <c r="B29" s="431" t="s">
        <v>389</v>
      </c>
      <c r="C29" s="432" t="s">
        <v>390</v>
      </c>
      <c r="D29" s="409" t="s">
        <v>391</v>
      </c>
      <c r="E29" s="433" t="s">
        <v>167</v>
      </c>
      <c r="F29" s="433" t="s">
        <v>171</v>
      </c>
      <c r="G29" s="423">
        <f t="shared" si="0"/>
        <v>0</v>
      </c>
      <c r="H29" s="423"/>
      <c r="I29" s="423"/>
      <c r="J29" s="423"/>
    </row>
    <row r="30" spans="1:10" ht="76.5" customHeight="1" hidden="1">
      <c r="A30" s="431" t="s">
        <v>553</v>
      </c>
      <c r="B30" s="431" t="s">
        <v>540</v>
      </c>
      <c r="C30" s="432" t="s">
        <v>479</v>
      </c>
      <c r="D30" s="409" t="s">
        <v>161</v>
      </c>
      <c r="E30" s="433" t="s">
        <v>172</v>
      </c>
      <c r="F30" s="433" t="s">
        <v>173</v>
      </c>
      <c r="G30" s="423">
        <f t="shared" si="0"/>
        <v>0</v>
      </c>
      <c r="H30" s="423"/>
      <c r="I30" s="423"/>
      <c r="J30" s="423"/>
    </row>
    <row r="31" spans="1:10" ht="22.5" customHeight="1" hidden="1">
      <c r="A31" s="418"/>
      <c r="B31" s="398" t="s">
        <v>255</v>
      </c>
      <c r="C31" s="434"/>
      <c r="D31" s="435" t="s">
        <v>271</v>
      </c>
      <c r="E31" s="436"/>
      <c r="F31" s="436"/>
      <c r="G31" s="404">
        <f>G32</f>
        <v>0</v>
      </c>
      <c r="H31" s="404">
        <f>H32</f>
        <v>0</v>
      </c>
      <c r="I31" s="404">
        <f>I32</f>
        <v>0</v>
      </c>
      <c r="J31" s="404">
        <f>J32</f>
        <v>0</v>
      </c>
    </row>
    <row r="32" spans="1:10" ht="65.25" customHeight="1" hidden="1">
      <c r="A32" s="431" t="s">
        <v>257</v>
      </c>
      <c r="B32" s="431" t="s">
        <v>258</v>
      </c>
      <c r="C32" s="432" t="s">
        <v>64</v>
      </c>
      <c r="D32" s="409" t="s">
        <v>259</v>
      </c>
      <c r="E32" s="433" t="s">
        <v>272</v>
      </c>
      <c r="F32" s="433" t="s">
        <v>273</v>
      </c>
      <c r="G32" s="410">
        <f t="shared" si="0"/>
        <v>0</v>
      </c>
      <c r="H32" s="423"/>
      <c r="I32" s="423"/>
      <c r="J32" s="423"/>
    </row>
    <row r="33" spans="1:10" ht="76.5" customHeight="1" hidden="1">
      <c r="A33" s="437" t="s">
        <v>621</v>
      </c>
      <c r="B33" s="437"/>
      <c r="C33" s="438"/>
      <c r="D33" s="439" t="s">
        <v>165</v>
      </c>
      <c r="E33" s="440"/>
      <c r="F33" s="441"/>
      <c r="G33" s="442">
        <f>H33</f>
        <v>0</v>
      </c>
      <c r="H33" s="442">
        <f>H34</f>
        <v>0</v>
      </c>
      <c r="I33" s="442"/>
      <c r="J33" s="442"/>
    </row>
    <row r="34" spans="1:10" ht="81" customHeight="1" hidden="1">
      <c r="A34" s="437" t="s">
        <v>622</v>
      </c>
      <c r="B34" s="437"/>
      <c r="C34" s="438"/>
      <c r="D34" s="439" t="s">
        <v>165</v>
      </c>
      <c r="E34" s="440" t="s">
        <v>578</v>
      </c>
      <c r="F34" s="441"/>
      <c r="G34" s="442">
        <f>H34</f>
        <v>0</v>
      </c>
      <c r="H34" s="442">
        <f>H35</f>
        <v>0</v>
      </c>
      <c r="I34" s="442"/>
      <c r="J34" s="442"/>
    </row>
    <row r="35" spans="1:10" ht="70.5" customHeight="1" hidden="1">
      <c r="A35" s="431" t="s">
        <v>58</v>
      </c>
      <c r="B35" s="431" t="s">
        <v>38</v>
      </c>
      <c r="C35" s="432" t="s">
        <v>632</v>
      </c>
      <c r="D35" s="129" t="s">
        <v>638</v>
      </c>
      <c r="E35" s="443" t="s">
        <v>166</v>
      </c>
      <c r="F35" s="444" t="s">
        <v>174</v>
      </c>
      <c r="G35" s="423">
        <f t="shared" si="0"/>
        <v>0</v>
      </c>
      <c r="H35" s="410"/>
      <c r="I35" s="423"/>
      <c r="J35" s="423"/>
    </row>
    <row r="36" spans="1:10" ht="12.75" customHeight="1" hidden="1">
      <c r="A36" s="445" t="s">
        <v>353</v>
      </c>
      <c r="B36" s="446"/>
      <c r="C36" s="447"/>
      <c r="D36" s="448" t="s">
        <v>175</v>
      </c>
      <c r="E36" s="139" t="s">
        <v>578</v>
      </c>
      <c r="F36" s="141"/>
      <c r="G36" s="428">
        <f t="shared" si="0"/>
        <v>0</v>
      </c>
      <c r="H36" s="428">
        <f>H37</f>
        <v>0</v>
      </c>
      <c r="I36" s="449">
        <f>I37</f>
        <v>0</v>
      </c>
      <c r="J36" s="428"/>
    </row>
    <row r="37" spans="1:10" ht="90.75" customHeight="1" hidden="1">
      <c r="A37" s="445" t="s">
        <v>354</v>
      </c>
      <c r="B37" s="446"/>
      <c r="C37" s="450"/>
      <c r="D37" s="448" t="s">
        <v>175</v>
      </c>
      <c r="E37" s="139"/>
      <c r="F37" s="141"/>
      <c r="G37" s="428">
        <f t="shared" si="0"/>
        <v>0</v>
      </c>
      <c r="H37" s="428">
        <f>H40+H41+H42+H44+H49+H50+H51+H52+H53+H54+H55+H56+H38+H39</f>
        <v>0</v>
      </c>
      <c r="I37" s="449">
        <f>I48</f>
        <v>0</v>
      </c>
      <c r="J37" s="428"/>
    </row>
    <row r="38" spans="1:10" ht="124.5" customHeight="1" hidden="1">
      <c r="A38" s="451" t="s">
        <v>46</v>
      </c>
      <c r="B38" s="451" t="s">
        <v>176</v>
      </c>
      <c r="C38" s="452">
        <v>1060</v>
      </c>
      <c r="D38" s="453" t="s">
        <v>47</v>
      </c>
      <c r="E38" s="609" t="s">
        <v>177</v>
      </c>
      <c r="F38" s="141" t="s">
        <v>178</v>
      </c>
      <c r="G38" s="410">
        <f>H38</f>
        <v>0</v>
      </c>
      <c r="H38" s="410"/>
      <c r="I38" s="449"/>
      <c r="J38" s="428"/>
    </row>
    <row r="39" spans="1:10" ht="25.5" customHeight="1" hidden="1">
      <c r="A39" s="451" t="s">
        <v>179</v>
      </c>
      <c r="B39" s="451" t="s">
        <v>511</v>
      </c>
      <c r="C39" s="452">
        <v>1090</v>
      </c>
      <c r="D39" s="425" t="s">
        <v>512</v>
      </c>
      <c r="E39" s="610"/>
      <c r="F39" s="141" t="s">
        <v>180</v>
      </c>
      <c r="G39" s="410">
        <f t="shared" si="0"/>
        <v>0</v>
      </c>
      <c r="H39" s="410"/>
      <c r="I39" s="428"/>
      <c r="J39" s="428">
        <f>J40+J41</f>
        <v>0</v>
      </c>
    </row>
    <row r="40" spans="1:10" ht="96.75" customHeight="1" hidden="1">
      <c r="A40" s="615" t="s">
        <v>510</v>
      </c>
      <c r="B40" s="617">
        <v>3242</v>
      </c>
      <c r="C40" s="619" t="s">
        <v>393</v>
      </c>
      <c r="D40" s="621" t="s">
        <v>592</v>
      </c>
      <c r="E40" s="609" t="s">
        <v>181</v>
      </c>
      <c r="F40" s="609" t="s">
        <v>182</v>
      </c>
      <c r="G40" s="410">
        <f t="shared" si="0"/>
        <v>0</v>
      </c>
      <c r="H40" s="410"/>
      <c r="I40" s="410"/>
      <c r="J40" s="410"/>
    </row>
    <row r="41" spans="1:10" ht="35.25" customHeight="1" hidden="1">
      <c r="A41" s="616"/>
      <c r="B41" s="618"/>
      <c r="C41" s="620"/>
      <c r="D41" s="622"/>
      <c r="E41" s="610"/>
      <c r="F41" s="610"/>
      <c r="G41" s="410">
        <f t="shared" si="0"/>
        <v>0</v>
      </c>
      <c r="H41" s="410"/>
      <c r="I41" s="410"/>
      <c r="J41" s="410"/>
    </row>
    <row r="42" spans="1:10" ht="357" customHeight="1" hidden="1">
      <c r="A42" s="407" t="s">
        <v>556</v>
      </c>
      <c r="B42" s="454">
        <v>3180</v>
      </c>
      <c r="C42" s="455">
        <v>1060</v>
      </c>
      <c r="D42" s="456" t="s">
        <v>707</v>
      </c>
      <c r="E42" s="140" t="s">
        <v>183</v>
      </c>
      <c r="F42" s="132" t="s">
        <v>184</v>
      </c>
      <c r="G42" s="410">
        <f t="shared" si="0"/>
        <v>0</v>
      </c>
      <c r="H42" s="410"/>
      <c r="I42" s="410"/>
      <c r="J42" s="410"/>
    </row>
    <row r="43" spans="1:10" ht="123" customHeight="1" hidden="1">
      <c r="A43" s="407" t="s">
        <v>185</v>
      </c>
      <c r="B43" s="454">
        <v>3190</v>
      </c>
      <c r="C43" s="455"/>
      <c r="D43" s="456" t="s">
        <v>186</v>
      </c>
      <c r="E43" s="140"/>
      <c r="F43" s="132"/>
      <c r="G43" s="410">
        <f t="shared" si="0"/>
        <v>0</v>
      </c>
      <c r="H43" s="410">
        <f>H44</f>
        <v>0</v>
      </c>
      <c r="I43" s="410"/>
      <c r="J43" s="410">
        <f>J44</f>
        <v>0</v>
      </c>
    </row>
    <row r="44" spans="1:10" ht="110.25" customHeight="1" hidden="1">
      <c r="A44" s="431" t="s">
        <v>408</v>
      </c>
      <c r="B44" s="457">
        <v>3192</v>
      </c>
      <c r="C44" s="458">
        <v>1030</v>
      </c>
      <c r="D44" s="459" t="s">
        <v>9</v>
      </c>
      <c r="E44" s="409" t="s">
        <v>187</v>
      </c>
      <c r="F44" s="129" t="s">
        <v>188</v>
      </c>
      <c r="G44" s="423">
        <f t="shared" si="0"/>
        <v>0</v>
      </c>
      <c r="H44" s="423"/>
      <c r="I44" s="423"/>
      <c r="J44" s="423"/>
    </row>
    <row r="45" spans="1:10" ht="68.25" customHeight="1" hidden="1">
      <c r="A45" s="446"/>
      <c r="B45" s="460"/>
      <c r="C45" s="455" t="s">
        <v>189</v>
      </c>
      <c r="D45" s="461" t="s">
        <v>190</v>
      </c>
      <c r="E45" s="140"/>
      <c r="F45" s="132"/>
      <c r="G45" s="410">
        <f t="shared" si="0"/>
        <v>0</v>
      </c>
      <c r="H45" s="410"/>
      <c r="I45" s="410"/>
      <c r="J45" s="410"/>
    </row>
    <row r="46" spans="1:10" ht="47.25" customHeight="1" hidden="1">
      <c r="A46" s="446"/>
      <c r="B46" s="460"/>
      <c r="C46" s="462" t="s">
        <v>191</v>
      </c>
      <c r="D46" s="463" t="s">
        <v>192</v>
      </c>
      <c r="E46" s="609" t="s">
        <v>193</v>
      </c>
      <c r="F46" s="464"/>
      <c r="G46" s="410">
        <f t="shared" si="0"/>
        <v>0</v>
      </c>
      <c r="H46" s="410"/>
      <c r="I46" s="410"/>
      <c r="J46" s="410"/>
    </row>
    <row r="47" spans="1:10" ht="104.25" customHeight="1" hidden="1">
      <c r="A47" s="446"/>
      <c r="B47" s="460"/>
      <c r="C47" s="462" t="s">
        <v>194</v>
      </c>
      <c r="D47" s="463" t="s">
        <v>195</v>
      </c>
      <c r="E47" s="611"/>
      <c r="F47" s="465"/>
      <c r="G47" s="410">
        <f t="shared" si="0"/>
        <v>0</v>
      </c>
      <c r="H47" s="410"/>
      <c r="I47" s="410"/>
      <c r="J47" s="410"/>
    </row>
    <row r="48" spans="1:10" ht="52.5" customHeight="1" hidden="1">
      <c r="A48" s="407" t="s">
        <v>196</v>
      </c>
      <c r="B48" s="454">
        <v>3030</v>
      </c>
      <c r="C48" s="462"/>
      <c r="D48" s="466" t="s">
        <v>197</v>
      </c>
      <c r="E48" s="611"/>
      <c r="F48" s="465"/>
      <c r="G48" s="410">
        <f t="shared" si="0"/>
        <v>0</v>
      </c>
      <c r="H48" s="410"/>
      <c r="I48" s="410"/>
      <c r="J48" s="410"/>
    </row>
    <row r="49" spans="1:10" ht="77.25" customHeight="1" hidden="1">
      <c r="A49" s="407" t="s">
        <v>48</v>
      </c>
      <c r="B49" s="454">
        <v>3031</v>
      </c>
      <c r="C49" s="462">
        <v>1030</v>
      </c>
      <c r="D49" s="456" t="s">
        <v>49</v>
      </c>
      <c r="E49" s="611"/>
      <c r="F49" s="611" t="s">
        <v>198</v>
      </c>
      <c r="G49" s="410">
        <f t="shared" si="0"/>
        <v>0</v>
      </c>
      <c r="H49" s="410"/>
      <c r="I49" s="410"/>
      <c r="J49" s="410"/>
    </row>
    <row r="50" spans="1:10" ht="43.5" customHeight="1" hidden="1">
      <c r="A50" s="407" t="s">
        <v>50</v>
      </c>
      <c r="B50" s="454">
        <v>3032</v>
      </c>
      <c r="C50" s="462">
        <v>1070</v>
      </c>
      <c r="D50" s="456" t="s">
        <v>51</v>
      </c>
      <c r="E50" s="611"/>
      <c r="F50" s="611"/>
      <c r="G50" s="410">
        <f t="shared" si="0"/>
        <v>0</v>
      </c>
      <c r="H50" s="410"/>
      <c r="I50" s="410"/>
      <c r="J50" s="410"/>
    </row>
    <row r="51" spans="1:10" ht="99.75" customHeight="1" hidden="1">
      <c r="A51" s="407" t="s">
        <v>52</v>
      </c>
      <c r="B51" s="454">
        <v>3033</v>
      </c>
      <c r="C51" s="467" t="s">
        <v>401</v>
      </c>
      <c r="D51" s="130" t="s">
        <v>53</v>
      </c>
      <c r="E51" s="611"/>
      <c r="F51" s="611"/>
      <c r="G51" s="410">
        <f t="shared" si="0"/>
        <v>0</v>
      </c>
      <c r="H51" s="423"/>
      <c r="I51" s="410"/>
      <c r="J51" s="410"/>
    </row>
    <row r="52" spans="1:10" ht="114.75" customHeight="1" hidden="1">
      <c r="A52" s="407" t="s">
        <v>105</v>
      </c>
      <c r="B52" s="454">
        <v>3035</v>
      </c>
      <c r="C52" s="467" t="s">
        <v>401</v>
      </c>
      <c r="D52" s="468" t="s">
        <v>629</v>
      </c>
      <c r="E52" s="610"/>
      <c r="F52" s="610"/>
      <c r="G52" s="410">
        <f t="shared" si="0"/>
        <v>0</v>
      </c>
      <c r="H52" s="423"/>
      <c r="I52" s="410"/>
      <c r="J52" s="410"/>
    </row>
    <row r="53" spans="1:10" ht="12.75" customHeight="1" hidden="1">
      <c r="A53" s="469" t="s">
        <v>3</v>
      </c>
      <c r="B53" s="470">
        <v>3122</v>
      </c>
      <c r="C53" s="471" t="s">
        <v>399</v>
      </c>
      <c r="D53" s="472" t="s">
        <v>43</v>
      </c>
      <c r="E53" s="623" t="s">
        <v>199</v>
      </c>
      <c r="F53" s="623" t="s">
        <v>200</v>
      </c>
      <c r="G53" s="473">
        <f t="shared" si="0"/>
        <v>0</v>
      </c>
      <c r="H53" s="473"/>
      <c r="I53" s="473"/>
      <c r="J53" s="473"/>
    </row>
    <row r="54" spans="1:10" ht="28.5" customHeight="1" hidden="1">
      <c r="A54" s="469" t="s">
        <v>4</v>
      </c>
      <c r="B54" s="470">
        <v>3123</v>
      </c>
      <c r="C54" s="471" t="s">
        <v>399</v>
      </c>
      <c r="D54" s="472" t="s">
        <v>490</v>
      </c>
      <c r="E54" s="624"/>
      <c r="F54" s="624"/>
      <c r="G54" s="473">
        <f t="shared" si="0"/>
        <v>0</v>
      </c>
      <c r="H54" s="473"/>
      <c r="I54" s="473"/>
      <c r="J54" s="473"/>
    </row>
    <row r="55" spans="1:10" ht="28.5" customHeight="1" hidden="1">
      <c r="A55" s="407" t="s">
        <v>601</v>
      </c>
      <c r="B55" s="454">
        <v>3131</v>
      </c>
      <c r="C55" s="474" t="s">
        <v>399</v>
      </c>
      <c r="D55" s="129" t="s">
        <v>68</v>
      </c>
      <c r="E55" s="624"/>
      <c r="F55" s="625"/>
      <c r="G55" s="410">
        <f t="shared" si="0"/>
        <v>0</v>
      </c>
      <c r="H55" s="423"/>
      <c r="I55" s="410"/>
      <c r="J55" s="410"/>
    </row>
    <row r="56" spans="1:10" ht="28.5" customHeight="1" hidden="1">
      <c r="A56" s="454">
        <v>819770</v>
      </c>
      <c r="B56" s="454">
        <v>9770</v>
      </c>
      <c r="C56" s="474" t="s">
        <v>395</v>
      </c>
      <c r="D56" s="133" t="s">
        <v>616</v>
      </c>
      <c r="E56" s="140" t="s">
        <v>201</v>
      </c>
      <c r="F56" s="132" t="s">
        <v>188</v>
      </c>
      <c r="G56" s="410">
        <f t="shared" si="0"/>
        <v>0</v>
      </c>
      <c r="H56" s="423"/>
      <c r="I56" s="410"/>
      <c r="J56" s="410"/>
    </row>
    <row r="57" spans="1:10" ht="28.5" customHeight="1" hidden="1">
      <c r="A57" s="454"/>
      <c r="B57" s="454"/>
      <c r="C57" s="408"/>
      <c r="D57" s="476"/>
      <c r="E57" s="140"/>
      <c r="F57" s="132"/>
      <c r="G57" s="410"/>
      <c r="H57" s="423"/>
      <c r="I57" s="410"/>
      <c r="J57" s="410"/>
    </row>
    <row r="58" spans="1:10" ht="28.5" customHeight="1" hidden="1">
      <c r="A58" s="445" t="s">
        <v>97</v>
      </c>
      <c r="B58" s="460"/>
      <c r="C58" s="447"/>
      <c r="D58" s="448" t="s">
        <v>382</v>
      </c>
      <c r="E58" s="477"/>
      <c r="F58" s="478"/>
      <c r="G58" s="428">
        <f>G59</f>
        <v>0</v>
      </c>
      <c r="H58" s="428">
        <f>H59</f>
        <v>0</v>
      </c>
      <c r="I58" s="428">
        <f>I59</f>
        <v>0</v>
      </c>
      <c r="J58" s="428">
        <f>J59</f>
        <v>0</v>
      </c>
    </row>
    <row r="59" spans="1:10" ht="28.5" customHeight="1" hidden="1">
      <c r="A59" s="445" t="s">
        <v>98</v>
      </c>
      <c r="B59" s="460"/>
      <c r="C59" s="447"/>
      <c r="D59" s="448" t="s">
        <v>382</v>
      </c>
      <c r="E59" s="477"/>
      <c r="F59" s="478"/>
      <c r="G59" s="428">
        <f t="shared" si="0"/>
        <v>0</v>
      </c>
      <c r="H59" s="428">
        <f>H60+H88</f>
        <v>0</v>
      </c>
      <c r="I59" s="428">
        <f>I60+I88</f>
        <v>0</v>
      </c>
      <c r="J59" s="428">
        <f>J60+J88</f>
        <v>0</v>
      </c>
    </row>
    <row r="60" spans="1:10" ht="28.5" customHeight="1" hidden="1">
      <c r="A60" s="407" t="s">
        <v>99</v>
      </c>
      <c r="B60" s="454">
        <v>3112</v>
      </c>
      <c r="C60" s="474" t="s">
        <v>399</v>
      </c>
      <c r="D60" s="479" t="s">
        <v>677</v>
      </c>
      <c r="E60" s="443" t="s">
        <v>202</v>
      </c>
      <c r="F60" s="444" t="s">
        <v>203</v>
      </c>
      <c r="G60" s="410">
        <f t="shared" si="0"/>
        <v>0</v>
      </c>
      <c r="H60" s="410"/>
      <c r="I60" s="423"/>
      <c r="J60" s="410"/>
    </row>
    <row r="61" spans="1:10" ht="28.5" customHeight="1" hidden="1">
      <c r="A61" s="407" t="s">
        <v>204</v>
      </c>
      <c r="B61" s="454">
        <v>6080</v>
      </c>
      <c r="C61" s="474"/>
      <c r="D61" s="480" t="s">
        <v>205</v>
      </c>
      <c r="E61" s="140"/>
      <c r="F61" s="132"/>
      <c r="G61" s="410">
        <f t="shared" si="0"/>
        <v>0</v>
      </c>
      <c r="H61" s="410"/>
      <c r="I61" s="423">
        <f>I62</f>
        <v>0</v>
      </c>
      <c r="J61" s="410"/>
    </row>
    <row r="62" spans="1:10" ht="28.5" customHeight="1" hidden="1">
      <c r="A62" s="407" t="s">
        <v>451</v>
      </c>
      <c r="B62" s="454">
        <v>6083</v>
      </c>
      <c r="C62" s="467" t="s">
        <v>360</v>
      </c>
      <c r="D62" s="480" t="s">
        <v>206</v>
      </c>
      <c r="E62" s="421" t="s">
        <v>207</v>
      </c>
      <c r="F62" s="130"/>
      <c r="G62" s="410">
        <f t="shared" si="0"/>
        <v>0</v>
      </c>
      <c r="H62" s="423"/>
      <c r="I62" s="410">
        <f>150000-146160-3840</f>
        <v>0</v>
      </c>
      <c r="J62" s="410"/>
    </row>
    <row r="63" spans="1:10" ht="28.5" customHeight="1" hidden="1">
      <c r="A63" s="460"/>
      <c r="B63" s="460"/>
      <c r="C63" s="481"/>
      <c r="D63" s="482" t="s">
        <v>208</v>
      </c>
      <c r="E63" s="483"/>
      <c r="F63" s="484"/>
      <c r="G63" s="410">
        <f t="shared" si="0"/>
        <v>0</v>
      </c>
      <c r="H63" s="428">
        <f>H64</f>
        <v>0</v>
      </c>
      <c r="I63" s="428">
        <f>I64</f>
        <v>0</v>
      </c>
      <c r="J63" s="428"/>
    </row>
    <row r="64" spans="1:10" ht="28.5" customHeight="1" hidden="1">
      <c r="A64" s="460"/>
      <c r="B64" s="460"/>
      <c r="C64" s="467" t="s">
        <v>209</v>
      </c>
      <c r="D64" s="421" t="s">
        <v>210</v>
      </c>
      <c r="E64" s="475" t="s">
        <v>211</v>
      </c>
      <c r="F64" s="485"/>
      <c r="G64" s="410">
        <f t="shared" si="0"/>
        <v>0</v>
      </c>
      <c r="H64" s="423"/>
      <c r="I64" s="410"/>
      <c r="J64" s="410"/>
    </row>
    <row r="65" spans="1:10" ht="28.5" customHeight="1" hidden="1">
      <c r="A65" s="454">
        <v>7500000</v>
      </c>
      <c r="B65" s="454"/>
      <c r="C65" s="134"/>
      <c r="D65" s="486" t="s">
        <v>212</v>
      </c>
      <c r="E65" s="475"/>
      <c r="F65" s="485"/>
      <c r="G65" s="410">
        <f t="shared" si="0"/>
        <v>0</v>
      </c>
      <c r="H65" s="428"/>
      <c r="I65" s="428"/>
      <c r="J65" s="428"/>
    </row>
    <row r="66" spans="1:10" ht="28.5" customHeight="1" hidden="1">
      <c r="A66" s="454">
        <v>7510000</v>
      </c>
      <c r="B66" s="454"/>
      <c r="C66" s="134"/>
      <c r="D66" s="486" t="s">
        <v>212</v>
      </c>
      <c r="E66" s="475"/>
      <c r="F66" s="485"/>
      <c r="G66" s="410">
        <f t="shared" si="0"/>
        <v>0</v>
      </c>
      <c r="H66" s="428"/>
      <c r="I66" s="428"/>
      <c r="J66" s="428"/>
    </row>
    <row r="67" spans="1:10" ht="28.5" customHeight="1" hidden="1">
      <c r="A67" s="454">
        <v>7518800</v>
      </c>
      <c r="B67" s="454">
        <v>8800</v>
      </c>
      <c r="C67" s="408" t="s">
        <v>395</v>
      </c>
      <c r="D67" s="421" t="s">
        <v>213</v>
      </c>
      <c r="E67" s="421" t="s">
        <v>214</v>
      </c>
      <c r="F67" s="130"/>
      <c r="G67" s="410">
        <f t="shared" si="0"/>
        <v>0</v>
      </c>
      <c r="H67" s="423"/>
      <c r="I67" s="410"/>
      <c r="J67" s="410"/>
    </row>
    <row r="68" spans="1:10" ht="28.5" customHeight="1" hidden="1">
      <c r="A68" s="460"/>
      <c r="B68" s="460"/>
      <c r="C68" s="487">
        <v>250404</v>
      </c>
      <c r="D68" s="421" t="s">
        <v>210</v>
      </c>
      <c r="E68" s="475" t="s">
        <v>215</v>
      </c>
      <c r="F68" s="485"/>
      <c r="G68" s="410">
        <f t="shared" si="0"/>
        <v>0</v>
      </c>
      <c r="H68" s="410"/>
      <c r="I68" s="410"/>
      <c r="J68" s="410"/>
    </row>
    <row r="69" spans="1:10" ht="28.5" customHeight="1" hidden="1">
      <c r="A69" s="488"/>
      <c r="B69" s="488"/>
      <c r="C69" s="489">
        <v>67</v>
      </c>
      <c r="D69" s="483" t="s">
        <v>216</v>
      </c>
      <c r="E69" s="490"/>
      <c r="F69" s="491"/>
      <c r="G69" s="410">
        <f t="shared" si="0"/>
        <v>0</v>
      </c>
      <c r="H69" s="428"/>
      <c r="I69" s="428"/>
      <c r="J69" s="428"/>
    </row>
    <row r="70" spans="1:10" ht="28.5" customHeight="1" hidden="1">
      <c r="A70" s="460"/>
      <c r="B70" s="460"/>
      <c r="C70" s="487">
        <v>250404</v>
      </c>
      <c r="D70" s="421" t="s">
        <v>210</v>
      </c>
      <c r="E70" s="475" t="s">
        <v>217</v>
      </c>
      <c r="F70" s="485"/>
      <c r="G70" s="410">
        <f t="shared" si="0"/>
        <v>0</v>
      </c>
      <c r="H70" s="410"/>
      <c r="I70" s="410"/>
      <c r="J70" s="410"/>
    </row>
    <row r="71" spans="1:10" ht="28.5" customHeight="1" hidden="1">
      <c r="A71" s="460"/>
      <c r="B71" s="460"/>
      <c r="C71" s="447">
        <v>73</v>
      </c>
      <c r="D71" s="448" t="s">
        <v>218</v>
      </c>
      <c r="E71" s="421"/>
      <c r="F71" s="130"/>
      <c r="G71" s="410">
        <f t="shared" si="0"/>
        <v>0</v>
      </c>
      <c r="H71" s="428">
        <f>H72</f>
        <v>0</v>
      </c>
      <c r="I71" s="428">
        <f>I72</f>
        <v>0</v>
      </c>
      <c r="J71" s="428"/>
    </row>
    <row r="72" spans="1:10" ht="28.5" customHeight="1" hidden="1">
      <c r="A72" s="460"/>
      <c r="B72" s="460"/>
      <c r="C72" s="487">
        <v>180410</v>
      </c>
      <c r="D72" s="492" t="s">
        <v>477</v>
      </c>
      <c r="E72" s="475" t="s">
        <v>219</v>
      </c>
      <c r="F72" s="485"/>
      <c r="G72" s="410">
        <f t="shared" si="0"/>
        <v>0</v>
      </c>
      <c r="H72" s="410"/>
      <c r="I72" s="410"/>
      <c r="J72" s="410"/>
    </row>
    <row r="73" spans="1:10" ht="28.5" customHeight="1" hidden="1">
      <c r="A73" s="460"/>
      <c r="B73" s="460"/>
      <c r="C73" s="447"/>
      <c r="D73" s="493" t="s">
        <v>69</v>
      </c>
      <c r="E73" s="140"/>
      <c r="F73" s="132"/>
      <c r="G73" s="410">
        <f t="shared" si="0"/>
        <v>0</v>
      </c>
      <c r="H73" s="428">
        <f>SUM(H74:H85)</f>
        <v>0</v>
      </c>
      <c r="I73" s="428">
        <f>SUM(I74:I85)</f>
        <v>0</v>
      </c>
      <c r="J73" s="428"/>
    </row>
    <row r="74" spans="1:10" ht="28.5" customHeight="1" hidden="1">
      <c r="A74" s="494"/>
      <c r="B74" s="494"/>
      <c r="C74" s="135">
        <v>250344</v>
      </c>
      <c r="D74" s="495" t="s">
        <v>220</v>
      </c>
      <c r="E74" s="496" t="s">
        <v>221</v>
      </c>
      <c r="F74" s="497"/>
      <c r="G74" s="410">
        <f t="shared" si="0"/>
        <v>0</v>
      </c>
      <c r="H74" s="423"/>
      <c r="I74" s="423"/>
      <c r="J74" s="423"/>
    </row>
    <row r="75" spans="1:10" ht="110.25" customHeight="1" hidden="1">
      <c r="A75" s="460"/>
      <c r="B75" s="460"/>
      <c r="C75" s="136">
        <v>250344</v>
      </c>
      <c r="D75" s="137" t="s">
        <v>220</v>
      </c>
      <c r="E75" s="140" t="s">
        <v>222</v>
      </c>
      <c r="F75" s="132"/>
      <c r="G75" s="410">
        <f aca="true" t="shared" si="1" ref="G75:G91">H75+I75</f>
        <v>0</v>
      </c>
      <c r="H75" s="410"/>
      <c r="I75" s="410"/>
      <c r="J75" s="410"/>
    </row>
    <row r="76" spans="1:10" ht="110.25" customHeight="1" hidden="1">
      <c r="A76" s="460"/>
      <c r="B76" s="460"/>
      <c r="C76" s="136">
        <v>250344</v>
      </c>
      <c r="D76" s="137" t="s">
        <v>220</v>
      </c>
      <c r="E76" s="140" t="s">
        <v>223</v>
      </c>
      <c r="F76" s="132"/>
      <c r="G76" s="410">
        <f t="shared" si="1"/>
        <v>0</v>
      </c>
      <c r="H76" s="498"/>
      <c r="I76" s="498"/>
      <c r="J76" s="410"/>
    </row>
    <row r="77" spans="1:10" ht="126" customHeight="1" hidden="1">
      <c r="A77" s="460"/>
      <c r="B77" s="460"/>
      <c r="C77" s="136">
        <v>250344</v>
      </c>
      <c r="D77" s="137" t="s">
        <v>220</v>
      </c>
      <c r="E77" s="140" t="s">
        <v>224</v>
      </c>
      <c r="F77" s="132"/>
      <c r="G77" s="410">
        <f t="shared" si="1"/>
        <v>0</v>
      </c>
      <c r="H77" s="410"/>
      <c r="I77" s="410"/>
      <c r="J77" s="410"/>
    </row>
    <row r="78" spans="1:10" ht="15.75" customHeight="1" hidden="1">
      <c r="A78" s="460"/>
      <c r="B78" s="460"/>
      <c r="C78" s="136">
        <v>250344</v>
      </c>
      <c r="D78" s="137" t="s">
        <v>220</v>
      </c>
      <c r="E78" s="140" t="s">
        <v>225</v>
      </c>
      <c r="F78" s="132"/>
      <c r="G78" s="410">
        <f t="shared" si="1"/>
        <v>0</v>
      </c>
      <c r="H78" s="410"/>
      <c r="I78" s="410"/>
      <c r="J78" s="410"/>
    </row>
    <row r="79" spans="1:10" ht="60" customHeight="1" hidden="1">
      <c r="A79" s="494"/>
      <c r="B79" s="494"/>
      <c r="C79" s="135">
        <v>250344</v>
      </c>
      <c r="D79" s="495" t="s">
        <v>220</v>
      </c>
      <c r="E79" s="409" t="s">
        <v>226</v>
      </c>
      <c r="F79" s="129"/>
      <c r="G79" s="410">
        <f t="shared" si="1"/>
        <v>0</v>
      </c>
      <c r="H79" s="423"/>
      <c r="I79" s="423"/>
      <c r="J79" s="423"/>
    </row>
    <row r="80" spans="1:10" ht="126" customHeight="1" hidden="1">
      <c r="A80" s="494"/>
      <c r="B80" s="494"/>
      <c r="C80" s="135">
        <v>250344</v>
      </c>
      <c r="D80" s="495" t="s">
        <v>220</v>
      </c>
      <c r="E80" s="409" t="s">
        <v>227</v>
      </c>
      <c r="F80" s="129"/>
      <c r="G80" s="410">
        <f t="shared" si="1"/>
        <v>0</v>
      </c>
      <c r="H80" s="423"/>
      <c r="I80" s="423"/>
      <c r="J80" s="423"/>
    </row>
    <row r="81" spans="1:10" ht="141.75" customHeight="1" hidden="1">
      <c r="A81" s="460"/>
      <c r="B81" s="460"/>
      <c r="C81" s="136">
        <v>250323</v>
      </c>
      <c r="D81" s="499" t="s">
        <v>228</v>
      </c>
      <c r="E81" s="140" t="s">
        <v>229</v>
      </c>
      <c r="F81" s="132"/>
      <c r="G81" s="410">
        <f t="shared" si="1"/>
        <v>0</v>
      </c>
      <c r="H81" s="410"/>
      <c r="I81" s="410"/>
      <c r="J81" s="410"/>
    </row>
    <row r="82" spans="1:10" ht="38.25" customHeight="1" hidden="1">
      <c r="A82" s="460"/>
      <c r="B82" s="460"/>
      <c r="C82" s="136"/>
      <c r="D82" s="137"/>
      <c r="E82" s="140"/>
      <c r="F82" s="132"/>
      <c r="G82" s="410">
        <f t="shared" si="1"/>
        <v>0</v>
      </c>
      <c r="H82" s="410"/>
      <c r="I82" s="410"/>
      <c r="J82" s="410"/>
    </row>
    <row r="83" spans="1:10" ht="38.25" customHeight="1" hidden="1">
      <c r="A83" s="460"/>
      <c r="B83" s="460"/>
      <c r="C83" s="136">
        <v>250380</v>
      </c>
      <c r="D83" s="137" t="s">
        <v>213</v>
      </c>
      <c r="E83" s="140" t="s">
        <v>230</v>
      </c>
      <c r="F83" s="132"/>
      <c r="G83" s="410">
        <f t="shared" si="1"/>
        <v>0</v>
      </c>
      <c r="H83" s="410"/>
      <c r="I83" s="410"/>
      <c r="J83" s="410"/>
    </row>
    <row r="84" spans="1:10" ht="102" customHeight="1" hidden="1">
      <c r="A84" s="460"/>
      <c r="B84" s="460"/>
      <c r="C84" s="136">
        <v>250344</v>
      </c>
      <c r="D84" s="495" t="s">
        <v>220</v>
      </c>
      <c r="E84" s="140" t="s">
        <v>231</v>
      </c>
      <c r="F84" s="132"/>
      <c r="G84" s="410">
        <f t="shared" si="1"/>
        <v>0</v>
      </c>
      <c r="H84" s="410"/>
      <c r="I84" s="410"/>
      <c r="J84" s="410"/>
    </row>
    <row r="85" spans="1:10" ht="38.25" customHeight="1" hidden="1">
      <c r="A85" s="460"/>
      <c r="B85" s="460"/>
      <c r="C85" s="136">
        <v>250344</v>
      </c>
      <c r="D85" s="495" t="s">
        <v>220</v>
      </c>
      <c r="E85" s="140" t="s">
        <v>232</v>
      </c>
      <c r="F85" s="132"/>
      <c r="G85" s="410">
        <f t="shared" si="1"/>
        <v>0</v>
      </c>
      <c r="H85" s="410"/>
      <c r="I85" s="410"/>
      <c r="J85" s="410"/>
    </row>
    <row r="86" spans="1:10" ht="38.25" customHeight="1" hidden="1">
      <c r="A86" s="500">
        <v>3700000</v>
      </c>
      <c r="B86" s="500"/>
      <c r="C86" s="136"/>
      <c r="D86" s="501" t="s">
        <v>233</v>
      </c>
      <c r="E86" s="140"/>
      <c r="F86" s="132"/>
      <c r="G86" s="410">
        <f t="shared" si="1"/>
        <v>0</v>
      </c>
      <c r="H86" s="428">
        <f>H87</f>
        <v>0</v>
      </c>
      <c r="I86" s="428"/>
      <c r="J86" s="428"/>
    </row>
    <row r="87" spans="1:10" ht="51" customHeight="1" hidden="1">
      <c r="A87" s="500">
        <v>3710000</v>
      </c>
      <c r="B87" s="500"/>
      <c r="C87" s="136"/>
      <c r="D87" s="501" t="s">
        <v>233</v>
      </c>
      <c r="E87" s="140"/>
      <c r="F87" s="132"/>
      <c r="G87" s="410">
        <f t="shared" si="1"/>
        <v>0</v>
      </c>
      <c r="H87" s="428">
        <f>H88</f>
        <v>0</v>
      </c>
      <c r="I87" s="428"/>
      <c r="J87" s="428"/>
    </row>
    <row r="88" spans="1:10" ht="51" customHeight="1" hidden="1">
      <c r="A88" s="454">
        <v>916083</v>
      </c>
      <c r="B88" s="454">
        <v>6083</v>
      </c>
      <c r="C88" s="408" t="s">
        <v>360</v>
      </c>
      <c r="D88" s="502" t="s">
        <v>206</v>
      </c>
      <c r="E88" s="140" t="s">
        <v>234</v>
      </c>
      <c r="F88" s="444" t="s">
        <v>235</v>
      </c>
      <c r="G88" s="410">
        <f t="shared" si="1"/>
        <v>0</v>
      </c>
      <c r="H88" s="410"/>
      <c r="I88" s="410"/>
      <c r="J88" s="410"/>
    </row>
    <row r="89" spans="1:10" ht="51" customHeight="1" hidden="1">
      <c r="A89" s="503">
        <v>1000000</v>
      </c>
      <c r="B89" s="454"/>
      <c r="C89" s="408"/>
      <c r="D89" s="138" t="s">
        <v>452</v>
      </c>
      <c r="E89" s="140"/>
      <c r="F89" s="132"/>
      <c r="G89" s="428">
        <f t="shared" si="1"/>
        <v>0</v>
      </c>
      <c r="H89" s="428">
        <f>H90</f>
        <v>0</v>
      </c>
      <c r="I89" s="428"/>
      <c r="J89" s="428"/>
    </row>
    <row r="90" spans="1:10" ht="89.25" customHeight="1" hidden="1">
      <c r="A90" s="503">
        <v>1010000</v>
      </c>
      <c r="B90" s="454"/>
      <c r="C90" s="408"/>
      <c r="D90" s="138" t="s">
        <v>452</v>
      </c>
      <c r="E90" s="140"/>
      <c r="F90" s="132"/>
      <c r="G90" s="428">
        <f t="shared" si="1"/>
        <v>0</v>
      </c>
      <c r="H90" s="428">
        <f>H91</f>
        <v>0</v>
      </c>
      <c r="I90" s="428"/>
      <c r="J90" s="428"/>
    </row>
    <row r="91" spans="1:10" ht="71.25" customHeight="1" hidden="1">
      <c r="A91" s="454">
        <v>1014082</v>
      </c>
      <c r="B91" s="454">
        <v>4082</v>
      </c>
      <c r="C91" s="408" t="s">
        <v>632</v>
      </c>
      <c r="D91" s="504" t="s">
        <v>638</v>
      </c>
      <c r="E91" s="443" t="s">
        <v>166</v>
      </c>
      <c r="F91" s="444" t="s">
        <v>174</v>
      </c>
      <c r="G91" s="410">
        <f t="shared" si="1"/>
        <v>0</v>
      </c>
      <c r="H91" s="410"/>
      <c r="I91" s="410"/>
      <c r="J91" s="410"/>
    </row>
    <row r="92" spans="1:10" ht="128.25" customHeight="1" hidden="1">
      <c r="A92" s="454">
        <v>1600000</v>
      </c>
      <c r="B92" s="454"/>
      <c r="C92" s="408"/>
      <c r="D92" s="138" t="s">
        <v>236</v>
      </c>
      <c r="E92" s="505"/>
      <c r="F92" s="506"/>
      <c r="G92" s="507"/>
      <c r="H92" s="428">
        <f>H93</f>
        <v>0</v>
      </c>
      <c r="I92" s="428"/>
      <c r="J92" s="428">
        <f>J93</f>
        <v>0</v>
      </c>
    </row>
    <row r="93" spans="1:10" ht="120" customHeight="1" hidden="1">
      <c r="A93" s="454">
        <v>1610000</v>
      </c>
      <c r="B93" s="454"/>
      <c r="C93" s="408"/>
      <c r="D93" s="138" t="s">
        <v>236</v>
      </c>
      <c r="E93" s="505"/>
      <c r="F93" s="506"/>
      <c r="G93" s="507"/>
      <c r="H93" s="428">
        <f>H94</f>
        <v>0</v>
      </c>
      <c r="I93" s="428"/>
      <c r="J93" s="428">
        <f>J94</f>
        <v>0</v>
      </c>
    </row>
    <row r="94" spans="1:10" ht="45.75" customHeight="1" hidden="1">
      <c r="A94" s="454">
        <v>1617640</v>
      </c>
      <c r="B94" s="454">
        <v>7640</v>
      </c>
      <c r="C94" s="408" t="s">
        <v>469</v>
      </c>
      <c r="D94" s="508" t="s">
        <v>237</v>
      </c>
      <c r="E94" s="139" t="s">
        <v>238</v>
      </c>
      <c r="F94" s="137"/>
      <c r="G94" s="509"/>
      <c r="H94" s="410"/>
      <c r="I94" s="410"/>
      <c r="J94" s="410"/>
    </row>
    <row r="95" spans="1:10" s="220" customFormat="1" ht="43.5" customHeight="1">
      <c r="A95" s="510">
        <v>3700000</v>
      </c>
      <c r="B95" s="511"/>
      <c r="C95" s="434"/>
      <c r="D95" s="401" t="s">
        <v>274</v>
      </c>
      <c r="E95" s="536"/>
      <c r="F95" s="537"/>
      <c r="G95" s="404">
        <f>G96</f>
        <v>145500</v>
      </c>
      <c r="H95" s="404">
        <f>H96</f>
        <v>145500</v>
      </c>
      <c r="I95" s="404">
        <f>I96</f>
        <v>0</v>
      </c>
      <c r="J95" s="404">
        <f>J96</f>
        <v>0</v>
      </c>
    </row>
    <row r="96" spans="1:10" s="220" customFormat="1" ht="44.25" customHeight="1">
      <c r="A96" s="510">
        <v>3710000</v>
      </c>
      <c r="B96" s="511"/>
      <c r="C96" s="434"/>
      <c r="D96" s="401" t="s">
        <v>274</v>
      </c>
      <c r="E96" s="536"/>
      <c r="F96" s="537"/>
      <c r="G96" s="404">
        <f>G97+G100+G101+G98</f>
        <v>145500</v>
      </c>
      <c r="H96" s="404">
        <f>H100</f>
        <v>145500</v>
      </c>
      <c r="I96" s="404">
        <f>I100</f>
        <v>0</v>
      </c>
      <c r="J96" s="404">
        <f>J100</f>
        <v>0</v>
      </c>
    </row>
    <row r="97" spans="1:10" s="222" customFormat="1" ht="120" customHeight="1" hidden="1">
      <c r="A97" s="454">
        <v>3719770</v>
      </c>
      <c r="B97" s="454">
        <v>9770</v>
      </c>
      <c r="C97" s="408" t="s">
        <v>395</v>
      </c>
      <c r="D97" s="512" t="s">
        <v>616</v>
      </c>
      <c r="E97" s="139" t="s">
        <v>239</v>
      </c>
      <c r="F97" s="140" t="s">
        <v>240</v>
      </c>
      <c r="G97" s="410">
        <f>H97+I97</f>
        <v>0</v>
      </c>
      <c r="H97" s="410"/>
      <c r="I97" s="410"/>
      <c r="J97" s="410"/>
    </row>
    <row r="98" spans="1:10" ht="210" customHeight="1" hidden="1">
      <c r="A98" s="513">
        <v>3719800</v>
      </c>
      <c r="B98" s="513">
        <v>9800</v>
      </c>
      <c r="C98" s="514" t="s">
        <v>395</v>
      </c>
      <c r="D98" s="515" t="s">
        <v>41</v>
      </c>
      <c r="E98" s="139" t="s">
        <v>241</v>
      </c>
      <c r="F98" s="140" t="s">
        <v>242</v>
      </c>
      <c r="G98" s="410">
        <f>H98+I98</f>
        <v>0</v>
      </c>
      <c r="H98" s="410"/>
      <c r="I98" s="410"/>
      <c r="J98" s="410"/>
    </row>
    <row r="99" spans="1:10" ht="14.25" customHeight="1">
      <c r="A99" s="516"/>
      <c r="B99" s="517">
        <v>9000</v>
      </c>
      <c r="C99" s="518"/>
      <c r="D99" s="519" t="s">
        <v>275</v>
      </c>
      <c r="E99" s="420"/>
      <c r="F99" s="402"/>
      <c r="G99" s="404">
        <f>G100</f>
        <v>145500</v>
      </c>
      <c r="H99" s="404">
        <f>H100</f>
        <v>145500</v>
      </c>
      <c r="I99" s="404">
        <f>I100</f>
        <v>0</v>
      </c>
      <c r="J99" s="404">
        <f>J100</f>
        <v>0</v>
      </c>
    </row>
    <row r="100" spans="1:10" ht="62.25" customHeight="1" thickBot="1">
      <c r="A100" s="520">
        <v>3719800</v>
      </c>
      <c r="B100" s="520">
        <v>9800</v>
      </c>
      <c r="C100" s="521" t="s">
        <v>395</v>
      </c>
      <c r="D100" s="522" t="s">
        <v>41</v>
      </c>
      <c r="E100" s="139" t="s">
        <v>277</v>
      </c>
      <c r="F100" s="140" t="s">
        <v>278</v>
      </c>
      <c r="G100" s="410">
        <f>H100+I100</f>
        <v>145500</v>
      </c>
      <c r="H100" s="410">
        <v>145500</v>
      </c>
      <c r="I100" s="410"/>
      <c r="J100" s="410"/>
    </row>
    <row r="101" spans="1:10" ht="120.75" customHeight="1" hidden="1" thickBot="1">
      <c r="A101" s="523"/>
      <c r="B101" s="523"/>
      <c r="C101" s="524"/>
      <c r="D101" s="525"/>
      <c r="E101" s="142" t="s">
        <v>281</v>
      </c>
      <c r="F101" s="143" t="s">
        <v>282</v>
      </c>
      <c r="G101" s="526">
        <f>H101</f>
        <v>0</v>
      </c>
      <c r="H101" s="526"/>
      <c r="I101" s="526"/>
      <c r="J101" s="526"/>
    </row>
    <row r="102" spans="1:10" ht="19.5" customHeight="1" thickBot="1">
      <c r="A102" s="527"/>
      <c r="B102" s="528"/>
      <c r="C102" s="529"/>
      <c r="D102" s="530" t="s">
        <v>304</v>
      </c>
      <c r="E102" s="531"/>
      <c r="F102" s="531"/>
      <c r="G102" s="532">
        <f>G10+G17+G95</f>
        <v>425345</v>
      </c>
      <c r="H102" s="532">
        <f>H10+H17+H36+H58+H89+H95+H24+H33</f>
        <v>425345</v>
      </c>
      <c r="I102" s="532">
        <f>I10+I17+I36+I58+I89+I95</f>
        <v>0</v>
      </c>
      <c r="J102" s="532">
        <f>J10+J17+J36+J58+J89+J95</f>
        <v>0</v>
      </c>
    </row>
    <row r="103" spans="4:7" s="538" customFormat="1" ht="28.5" customHeight="1">
      <c r="D103" s="539" t="s">
        <v>34</v>
      </c>
      <c r="E103" s="540"/>
      <c r="F103" s="612" t="s">
        <v>35</v>
      </c>
      <c r="G103" s="612"/>
    </row>
  </sheetData>
  <sheetProtection/>
  <mergeCells count="28">
    <mergeCell ref="A7:A8"/>
    <mergeCell ref="B7:B8"/>
    <mergeCell ref="C7:C8"/>
    <mergeCell ref="D7:D8"/>
    <mergeCell ref="A3:B3"/>
    <mergeCell ref="H1:I1"/>
    <mergeCell ref="H2:J2"/>
    <mergeCell ref="H3:J3"/>
    <mergeCell ref="I7:J7"/>
    <mergeCell ref="H4:J4"/>
    <mergeCell ref="B5:I5"/>
    <mergeCell ref="E7:E8"/>
    <mergeCell ref="F7:F8"/>
    <mergeCell ref="H7:H8"/>
    <mergeCell ref="A40:A41"/>
    <mergeCell ref="B40:B41"/>
    <mergeCell ref="C40:C41"/>
    <mergeCell ref="D40:D41"/>
    <mergeCell ref="E53:E55"/>
    <mergeCell ref="F53:F55"/>
    <mergeCell ref="E40:E41"/>
    <mergeCell ref="F21:F22"/>
    <mergeCell ref="E46:E52"/>
    <mergeCell ref="F49:F52"/>
    <mergeCell ref="F40:F41"/>
    <mergeCell ref="F103:G103"/>
    <mergeCell ref="G7:G8"/>
    <mergeCell ref="E38:E39"/>
  </mergeCells>
  <printOptions/>
  <pageMargins left="0.5905511811023623" right="0.5905511811023623" top="0.9448818897637796" bottom="0.1968503937007874" header="0.5118110236220472" footer="0.1968503937007874"/>
  <pageSetup horizontalDpi="600" verticalDpi="600" orientation="landscape" paperSize="9" scale="77" r:id="rId1"/>
</worksheet>
</file>

<file path=xl/worksheets/sheet5.xml><?xml version="1.0" encoding="utf-8"?>
<worksheet xmlns="http://schemas.openxmlformats.org/spreadsheetml/2006/main" xmlns:r="http://schemas.openxmlformats.org/officeDocument/2006/relationships">
  <dimension ref="A1:P287"/>
  <sheetViews>
    <sheetView showZeros="0" tabSelected="1" view="pageBreakPreview" zoomScale="80" zoomScaleNormal="75" zoomScaleSheetLayoutView="80" zoomScalePageLayoutView="0" workbookViewId="0" topLeftCell="A1">
      <selection activeCell="F3" sqref="F3"/>
    </sheetView>
  </sheetViews>
  <sheetFormatPr defaultColWidth="9.125" defaultRowHeight="12.75"/>
  <cols>
    <col min="1" max="1" width="11.50390625" style="23" customWidth="1"/>
    <col min="2" max="2" width="61.50390625" style="23" customWidth="1"/>
    <col min="3" max="3" width="18.00390625" style="23" customWidth="1"/>
    <col min="4" max="4" width="17.125" style="23" customWidth="1"/>
    <col min="5" max="5" width="16.50390625" style="23" customWidth="1"/>
    <col min="6" max="6" width="18.625" style="23" customWidth="1"/>
    <col min="7" max="7" width="10.875" style="23" customWidth="1"/>
    <col min="8" max="9" width="11.625" style="23" customWidth="1"/>
    <col min="10" max="10" width="10.00390625" style="23" customWidth="1"/>
    <col min="11" max="11" width="12.625" style="23" customWidth="1"/>
    <col min="12" max="12" width="10.875" style="23" customWidth="1"/>
    <col min="13" max="13" width="17.00390625" style="23" hidden="1" customWidth="1"/>
    <col min="14" max="14" width="18.125" style="23" hidden="1" customWidth="1"/>
    <col min="15" max="15" width="11.625" style="23" customWidth="1"/>
    <col min="16" max="16" width="20.375" style="23" hidden="1" customWidth="1"/>
    <col min="17" max="17" width="22.375" style="25" hidden="1" customWidth="1"/>
    <col min="18" max="18" width="21.50390625" style="25" hidden="1" customWidth="1"/>
    <col min="19" max="19" width="14.375" style="25" hidden="1" customWidth="1"/>
    <col min="20" max="20" width="17.375" style="25" hidden="1" customWidth="1"/>
    <col min="21" max="21" width="12.875" style="25" hidden="1" customWidth="1"/>
    <col min="22" max="29" width="0" style="25" hidden="1" customWidth="1"/>
    <col min="30" max="16384" width="9.125" style="25" customWidth="1"/>
  </cols>
  <sheetData>
    <row r="1" spans="1:16" ht="18" customHeight="1">
      <c r="A1" s="77"/>
      <c r="B1" s="78"/>
      <c r="C1" s="78"/>
      <c r="D1"/>
      <c r="E1" s="237" t="s">
        <v>549</v>
      </c>
      <c r="F1" s="220"/>
      <c r="G1"/>
      <c r="H1" s="25"/>
      <c r="I1" s="25"/>
      <c r="J1" s="25"/>
      <c r="K1" s="25"/>
      <c r="L1" s="25"/>
      <c r="M1" s="25"/>
      <c r="N1" s="25"/>
      <c r="O1" s="25"/>
      <c r="P1" s="25"/>
    </row>
    <row r="2" spans="1:16" ht="17.25" customHeight="1">
      <c r="A2"/>
      <c r="B2" s="79"/>
      <c r="C2" s="79"/>
      <c r="D2"/>
      <c r="E2" s="237" t="s">
        <v>28</v>
      </c>
      <c r="F2" s="220"/>
      <c r="G2"/>
      <c r="H2" s="25"/>
      <c r="I2" s="25"/>
      <c r="J2" s="25"/>
      <c r="K2" s="25"/>
      <c r="L2" s="25"/>
      <c r="M2" s="25"/>
      <c r="N2" s="25"/>
      <c r="O2" s="25"/>
      <c r="P2" s="25"/>
    </row>
    <row r="3" spans="1:16" ht="15" customHeight="1">
      <c r="A3" s="77"/>
      <c r="B3" s="78"/>
      <c r="C3" s="78"/>
      <c r="D3"/>
      <c r="E3" s="237" t="s">
        <v>247</v>
      </c>
      <c r="F3" s="237"/>
      <c r="G3" s="78"/>
      <c r="H3" s="25"/>
      <c r="I3" s="25"/>
      <c r="J3" s="25"/>
      <c r="K3" s="25"/>
      <c r="L3" s="25"/>
      <c r="M3" s="25"/>
      <c r="N3" s="25"/>
      <c r="O3" s="25"/>
      <c r="P3" s="25"/>
    </row>
    <row r="4" spans="1:16" ht="17.25" customHeight="1">
      <c r="A4" s="77"/>
      <c r="B4" s="80" t="s">
        <v>246</v>
      </c>
      <c r="C4" s="81"/>
      <c r="D4" s="77"/>
      <c r="E4"/>
      <c r="F4"/>
      <c r="G4"/>
      <c r="H4" s="25"/>
      <c r="I4" s="25"/>
      <c r="J4" s="25"/>
      <c r="K4" s="25"/>
      <c r="L4" s="25"/>
      <c r="M4" s="25"/>
      <c r="N4" s="25"/>
      <c r="O4" s="25"/>
      <c r="P4" s="25"/>
    </row>
    <row r="5" spans="1:7" s="17" customFormat="1" ht="15.75" customHeight="1">
      <c r="A5" s="77"/>
      <c r="B5" s="78" t="s">
        <v>27</v>
      </c>
      <c r="C5" s="81"/>
      <c r="D5" s="77"/>
      <c r="E5"/>
      <c r="F5"/>
      <c r="G5"/>
    </row>
    <row r="6" spans="1:16" ht="21" customHeight="1">
      <c r="A6" s="638" t="s">
        <v>248</v>
      </c>
      <c r="B6" s="638"/>
      <c r="C6" s="638"/>
      <c r="D6" s="638"/>
      <c r="E6" s="638"/>
      <c r="F6" s="638"/>
      <c r="G6" s="638"/>
      <c r="H6" s="25"/>
      <c r="I6" s="25"/>
      <c r="J6" s="25"/>
      <c r="K6" s="25"/>
      <c r="L6" s="25"/>
      <c r="M6" s="25"/>
      <c r="N6" s="25"/>
      <c r="O6" s="25"/>
      <c r="P6" s="25"/>
    </row>
    <row r="7" spans="1:16" ht="17.25" thickBot="1">
      <c r="A7" s="82"/>
      <c r="B7" s="82"/>
      <c r="C7" s="82"/>
      <c r="D7"/>
      <c r="E7"/>
      <c r="F7" s="4" t="s">
        <v>121</v>
      </c>
      <c r="G7"/>
      <c r="H7" s="25"/>
      <c r="I7" s="25"/>
      <c r="J7" s="25"/>
      <c r="K7" s="25"/>
      <c r="L7" s="25"/>
      <c r="M7" s="25"/>
      <c r="N7" s="25"/>
      <c r="O7" s="25"/>
      <c r="P7" s="25"/>
    </row>
    <row r="8" spans="1:16" ht="16.5" customHeight="1" thickBot="1">
      <c r="A8" s="639" t="s">
        <v>478</v>
      </c>
      <c r="B8" s="641" t="s">
        <v>140</v>
      </c>
      <c r="C8" s="643" t="s">
        <v>26</v>
      </c>
      <c r="D8" s="645" t="s">
        <v>16</v>
      </c>
      <c r="E8" s="647" t="s">
        <v>17</v>
      </c>
      <c r="F8" s="648"/>
      <c r="G8" s="83"/>
      <c r="H8" s="25"/>
      <c r="I8" s="25"/>
      <c r="J8" s="25"/>
      <c r="K8" s="25"/>
      <c r="L8" s="25"/>
      <c r="M8" s="25"/>
      <c r="N8" s="25"/>
      <c r="O8" s="25"/>
      <c r="P8" s="25"/>
    </row>
    <row r="9" spans="1:16" ht="49.5" customHeight="1" thickBot="1">
      <c r="A9" s="640"/>
      <c r="B9" s="642"/>
      <c r="C9" s="644"/>
      <c r="D9" s="646"/>
      <c r="E9" s="84" t="s">
        <v>309</v>
      </c>
      <c r="F9" s="85" t="s">
        <v>303</v>
      </c>
      <c r="G9" s="83"/>
      <c r="H9" s="25"/>
      <c r="I9" s="25"/>
      <c r="J9" s="25"/>
      <c r="K9" s="25"/>
      <c r="L9" s="25"/>
      <c r="M9" s="25"/>
      <c r="N9" s="25"/>
      <c r="O9" s="25"/>
      <c r="P9" s="25"/>
    </row>
    <row r="10" spans="1:16" ht="16.5" customHeight="1" thickBot="1">
      <c r="A10" s="86">
        <v>1</v>
      </c>
      <c r="B10" s="87">
        <v>2</v>
      </c>
      <c r="C10" s="88">
        <v>3</v>
      </c>
      <c r="D10" s="87">
        <v>4</v>
      </c>
      <c r="E10" s="89">
        <v>5</v>
      </c>
      <c r="F10" s="90">
        <v>6</v>
      </c>
      <c r="G10"/>
      <c r="H10" s="25"/>
      <c r="I10" s="25"/>
      <c r="J10" s="25"/>
      <c r="K10" s="25"/>
      <c r="L10" s="25"/>
      <c r="M10" s="25"/>
      <c r="N10" s="25"/>
      <c r="O10" s="25"/>
      <c r="P10" s="25"/>
    </row>
    <row r="11" spans="1:16" ht="18.75" customHeight="1">
      <c r="A11" s="91" t="s">
        <v>141</v>
      </c>
      <c r="B11" s="92"/>
      <c r="C11" s="92"/>
      <c r="D11" s="92"/>
      <c r="E11" s="93"/>
      <c r="F11" s="94"/>
      <c r="G11"/>
      <c r="H11" s="25"/>
      <c r="I11" s="25"/>
      <c r="J11" s="25"/>
      <c r="K11" s="25"/>
      <c r="L11" s="25"/>
      <c r="M11" s="25"/>
      <c r="N11" s="25"/>
      <c r="O11" s="25"/>
      <c r="P11" s="25"/>
    </row>
    <row r="12" spans="1:16" ht="21" customHeight="1">
      <c r="A12" s="95">
        <v>200000</v>
      </c>
      <c r="B12" s="96" t="s">
        <v>142</v>
      </c>
      <c r="C12" s="97">
        <f>C16+C13</f>
        <v>1241345</v>
      </c>
      <c r="D12" s="97">
        <f>D16+D13</f>
        <v>1241345</v>
      </c>
      <c r="E12" s="97">
        <f>E16+E13</f>
        <v>0</v>
      </c>
      <c r="F12" s="98">
        <f>F16+F13</f>
        <v>0</v>
      </c>
      <c r="G12"/>
      <c r="H12" s="25"/>
      <c r="I12" s="25"/>
      <c r="J12" s="25"/>
      <c r="K12" s="25"/>
      <c r="L12" s="25"/>
      <c r="M12" s="25"/>
      <c r="N12" s="25"/>
      <c r="O12" s="25"/>
      <c r="P12" s="25"/>
    </row>
    <row r="13" spans="1:16" ht="39" customHeight="1" hidden="1">
      <c r="A13" s="99">
        <v>206000</v>
      </c>
      <c r="B13" s="100" t="s">
        <v>143</v>
      </c>
      <c r="C13" s="224">
        <f>SUM(C14:C15)</f>
        <v>0</v>
      </c>
      <c r="D13" s="224">
        <f>SUM(D14:D15)</f>
        <v>0</v>
      </c>
      <c r="E13" s="224">
        <f>SUM(E14:E15)</f>
        <v>0</v>
      </c>
      <c r="F13" s="225">
        <f>SUM(F14:F15)</f>
        <v>0</v>
      </c>
      <c r="G13"/>
      <c r="H13" s="25"/>
      <c r="I13" s="25"/>
      <c r="J13" s="25"/>
      <c r="K13" s="25"/>
      <c r="L13" s="25"/>
      <c r="M13" s="25"/>
      <c r="N13" s="25"/>
      <c r="O13" s="25"/>
      <c r="P13" s="25"/>
    </row>
    <row r="14" spans="1:16" ht="21" customHeight="1" hidden="1">
      <c r="A14" s="101">
        <v>206110</v>
      </c>
      <c r="B14" s="102" t="s">
        <v>144</v>
      </c>
      <c r="C14" s="103">
        <f>D14+E14</f>
        <v>0</v>
      </c>
      <c r="D14" s="103"/>
      <c r="E14" s="103"/>
      <c r="F14" s="104"/>
      <c r="G14"/>
      <c r="H14" s="25"/>
      <c r="I14" s="25"/>
      <c r="J14" s="25"/>
      <c r="K14" s="25"/>
      <c r="L14" s="25"/>
      <c r="M14" s="25"/>
      <c r="N14" s="25"/>
      <c r="O14" s="25"/>
      <c r="P14" s="25"/>
    </row>
    <row r="15" spans="1:7" s="35" customFormat="1" ht="20.25" customHeight="1" hidden="1">
      <c r="A15" s="101">
        <v>206210</v>
      </c>
      <c r="B15" s="102" t="s">
        <v>145</v>
      </c>
      <c r="C15" s="103">
        <f>D15+E15</f>
        <v>0</v>
      </c>
      <c r="D15" s="103"/>
      <c r="E15" s="103"/>
      <c r="F15" s="104"/>
      <c r="G15"/>
    </row>
    <row r="16" spans="1:7" s="35" customFormat="1" ht="37.5" customHeight="1">
      <c r="A16" s="99">
        <v>208000</v>
      </c>
      <c r="B16" s="100" t="s">
        <v>146</v>
      </c>
      <c r="C16" s="105">
        <f>C17-C18+C19</f>
        <v>1241345</v>
      </c>
      <c r="D16" s="105">
        <f>+D17-D18+D19</f>
        <v>1241345</v>
      </c>
      <c r="E16" s="224">
        <f>+E17-E18+E19</f>
        <v>0</v>
      </c>
      <c r="F16" s="226">
        <f>+F17-F18+F19</f>
        <v>0</v>
      </c>
      <c r="G16"/>
    </row>
    <row r="17" spans="1:7" s="36" customFormat="1" ht="20.25" customHeight="1">
      <c r="A17" s="101">
        <v>208100</v>
      </c>
      <c r="B17" s="102" t="s">
        <v>147</v>
      </c>
      <c r="C17" s="103">
        <f>D17+E17</f>
        <v>1488782.22</v>
      </c>
      <c r="D17" s="103">
        <v>1277900.17</v>
      </c>
      <c r="E17" s="103">
        <v>210882.05</v>
      </c>
      <c r="F17" s="104">
        <v>1065.31</v>
      </c>
      <c r="G17"/>
    </row>
    <row r="18" spans="1:7" s="36" customFormat="1" ht="21.75" customHeight="1">
      <c r="A18" s="101">
        <v>208200</v>
      </c>
      <c r="B18" s="102" t="s">
        <v>148</v>
      </c>
      <c r="C18" s="103">
        <f>D18+E18</f>
        <v>247437.21999999997</v>
      </c>
      <c r="D18" s="103">
        <v>36555.17</v>
      </c>
      <c r="E18" s="103">
        <v>210882.05</v>
      </c>
      <c r="F18" s="104">
        <v>1065.31</v>
      </c>
      <c r="G18"/>
    </row>
    <row r="19" spans="1:7" s="37" customFormat="1" ht="39.75" customHeight="1">
      <c r="A19" s="101">
        <v>208400</v>
      </c>
      <c r="B19" s="102" t="s">
        <v>149</v>
      </c>
      <c r="C19" s="103">
        <f>D19+E19</f>
        <v>0</v>
      </c>
      <c r="D19" s="103"/>
      <c r="E19" s="103"/>
      <c r="F19" s="106">
        <f>E19</f>
        <v>0</v>
      </c>
      <c r="G19"/>
    </row>
    <row r="20" spans="1:7" s="231" customFormat="1" ht="18">
      <c r="A20" s="227" t="s">
        <v>310</v>
      </c>
      <c r="B20" s="232" t="s">
        <v>150</v>
      </c>
      <c r="C20" s="228">
        <f>D20+E20</f>
        <v>1241345</v>
      </c>
      <c r="D20" s="228">
        <f>D12</f>
        <v>1241345</v>
      </c>
      <c r="E20" s="228">
        <f>E22</f>
        <v>0</v>
      </c>
      <c r="F20" s="229">
        <f>F22</f>
        <v>0</v>
      </c>
      <c r="G20" s="230"/>
    </row>
    <row r="21" spans="1:7" s="19" customFormat="1" ht="18">
      <c r="A21" s="108" t="s">
        <v>151</v>
      </c>
      <c r="B21" s="109"/>
      <c r="C21" s="109"/>
      <c r="D21" s="109"/>
      <c r="E21" s="110"/>
      <c r="F21" s="111"/>
      <c r="G21"/>
    </row>
    <row r="22" spans="1:7" s="11" customFormat="1" ht="21" customHeight="1">
      <c r="A22" s="112">
        <v>600000</v>
      </c>
      <c r="B22" s="113" t="s">
        <v>152</v>
      </c>
      <c r="C22" s="105">
        <f aca="true" t="shared" si="0" ref="C22:C30">D22+E22</f>
        <v>1241345</v>
      </c>
      <c r="D22" s="105">
        <f>+D26</f>
        <v>1241345</v>
      </c>
      <c r="E22" s="105">
        <f>+E26</f>
        <v>0</v>
      </c>
      <c r="F22" s="107">
        <f>+F26</f>
        <v>0</v>
      </c>
      <c r="G22"/>
    </row>
    <row r="23" spans="1:7" s="11" customFormat="1" ht="36" hidden="1">
      <c r="A23" s="99">
        <v>601000</v>
      </c>
      <c r="B23" s="100" t="s">
        <v>143</v>
      </c>
      <c r="C23" s="103">
        <f t="shared" si="0"/>
        <v>0</v>
      </c>
      <c r="D23" s="224">
        <f>D25+D24</f>
        <v>0</v>
      </c>
      <c r="E23" s="224">
        <f>E25+E24</f>
        <v>0</v>
      </c>
      <c r="F23" s="225">
        <f>F25+F24</f>
        <v>0</v>
      </c>
      <c r="G23"/>
    </row>
    <row r="24" spans="1:7" s="36" customFormat="1" ht="18" hidden="1">
      <c r="A24" s="101">
        <v>601110</v>
      </c>
      <c r="B24" s="102" t="s">
        <v>144</v>
      </c>
      <c r="C24" s="103">
        <f t="shared" si="0"/>
        <v>0</v>
      </c>
      <c r="D24" s="103">
        <f aca="true" t="shared" si="1" ref="D24:F25">D14</f>
        <v>0</v>
      </c>
      <c r="E24" s="103">
        <f t="shared" si="1"/>
        <v>0</v>
      </c>
      <c r="F24" s="106">
        <f t="shared" si="1"/>
        <v>0</v>
      </c>
      <c r="G24"/>
    </row>
    <row r="25" spans="1:7" s="18" customFormat="1" ht="18" hidden="1">
      <c r="A25" s="101">
        <v>601210</v>
      </c>
      <c r="B25" s="102" t="s">
        <v>145</v>
      </c>
      <c r="C25" s="103">
        <f t="shared" si="0"/>
        <v>0</v>
      </c>
      <c r="D25" s="103">
        <f t="shared" si="1"/>
        <v>0</v>
      </c>
      <c r="E25" s="103">
        <f t="shared" si="1"/>
        <v>0</v>
      </c>
      <c r="F25" s="106">
        <f t="shared" si="1"/>
        <v>0</v>
      </c>
      <c r="G25"/>
    </row>
    <row r="26" spans="1:7" s="38" customFormat="1" ht="18">
      <c r="A26" s="99">
        <v>602000</v>
      </c>
      <c r="B26" s="100" t="s">
        <v>153</v>
      </c>
      <c r="C26" s="105">
        <f t="shared" si="0"/>
        <v>1241345</v>
      </c>
      <c r="D26" s="105">
        <f>+D27-D28+D29</f>
        <v>1241345</v>
      </c>
      <c r="E26" s="224">
        <f>+E27-E28+E29</f>
        <v>0</v>
      </c>
      <c r="F26" s="225">
        <f>+F27-F28+F29</f>
        <v>0</v>
      </c>
      <c r="G26"/>
    </row>
    <row r="27" spans="1:7" s="38" customFormat="1" ht="23.25" customHeight="1">
      <c r="A27" s="101">
        <v>602100</v>
      </c>
      <c r="B27" s="102" t="s">
        <v>147</v>
      </c>
      <c r="C27" s="103">
        <f t="shared" si="0"/>
        <v>1488782.22</v>
      </c>
      <c r="D27" s="103">
        <f aca="true" t="shared" si="2" ref="D27:F28">+D17</f>
        <v>1277900.17</v>
      </c>
      <c r="E27" s="103">
        <f t="shared" si="2"/>
        <v>210882.05</v>
      </c>
      <c r="F27" s="106">
        <f t="shared" si="2"/>
        <v>1065.31</v>
      </c>
      <c r="G27"/>
    </row>
    <row r="28" spans="1:7" s="36" customFormat="1" ht="22.5" customHeight="1">
      <c r="A28" s="101">
        <v>602200</v>
      </c>
      <c r="B28" s="102" t="s">
        <v>148</v>
      </c>
      <c r="C28" s="103">
        <f t="shared" si="0"/>
        <v>247437.21999999997</v>
      </c>
      <c r="D28" s="103">
        <f t="shared" si="2"/>
        <v>36555.17</v>
      </c>
      <c r="E28" s="103">
        <f t="shared" si="2"/>
        <v>210882.05</v>
      </c>
      <c r="F28" s="106">
        <f t="shared" si="2"/>
        <v>1065.31</v>
      </c>
      <c r="G28"/>
    </row>
    <row r="29" spans="1:7" s="36" customFormat="1" ht="37.5" customHeight="1">
      <c r="A29" s="101">
        <v>602400</v>
      </c>
      <c r="B29" s="102" t="s">
        <v>149</v>
      </c>
      <c r="C29" s="103">
        <f t="shared" si="0"/>
        <v>0</v>
      </c>
      <c r="D29" s="103">
        <f>D19</f>
        <v>0</v>
      </c>
      <c r="E29" s="103">
        <f>E19</f>
        <v>0</v>
      </c>
      <c r="F29" s="106">
        <f>F19</f>
        <v>0</v>
      </c>
      <c r="G29"/>
    </row>
    <row r="30" spans="1:7" s="170" customFormat="1" ht="24" customHeight="1" thickBot="1">
      <c r="A30" s="233" t="s">
        <v>310</v>
      </c>
      <c r="B30" s="234" t="s">
        <v>150</v>
      </c>
      <c r="C30" s="235">
        <f t="shared" si="0"/>
        <v>1241345</v>
      </c>
      <c r="D30" s="235">
        <f>+D22</f>
        <v>1241345</v>
      </c>
      <c r="E30" s="235">
        <f>+E22</f>
        <v>0</v>
      </c>
      <c r="F30" s="236">
        <f>+F22</f>
        <v>0</v>
      </c>
      <c r="G30" s="220"/>
    </row>
    <row r="31" spans="1:7" s="18" customFormat="1" ht="11.25" customHeight="1">
      <c r="A31" s="114"/>
      <c r="B31" s="115"/>
      <c r="C31"/>
      <c r="D31" s="116"/>
      <c r="E31" s="116"/>
      <c r="F31" s="116"/>
      <c r="G31" s="116"/>
    </row>
    <row r="32" spans="1:7" s="18" customFormat="1" ht="19.5" customHeight="1">
      <c r="A32" s="117"/>
      <c r="B32" s="57" t="s">
        <v>34</v>
      </c>
      <c r="C32" s="5"/>
      <c r="D32" s="6"/>
      <c r="E32" s="5" t="s">
        <v>35</v>
      </c>
      <c r="F32" s="5"/>
      <c r="G32" s="118"/>
    </row>
    <row r="33" s="18" customFormat="1" ht="64.5" customHeight="1"/>
    <row r="34" s="63" customFormat="1" ht="57" customHeight="1"/>
    <row r="35" s="63" customFormat="1" ht="66.75" customHeight="1"/>
    <row r="36" s="63" customFormat="1" ht="35.25" customHeight="1"/>
    <row r="37" s="35" customFormat="1" ht="51" customHeight="1"/>
    <row r="38" s="35" customFormat="1" ht="70.5" customHeight="1"/>
    <row r="39" s="36" customFormat="1" ht="97.5" customHeight="1"/>
    <row r="40" s="3" customFormat="1" ht="66.75" customHeight="1"/>
    <row r="41" s="36" customFormat="1" ht="37.5" customHeight="1"/>
    <row r="42" s="36" customFormat="1" ht="15"/>
    <row r="43" s="36" customFormat="1" ht="15"/>
    <row r="44" s="36" customFormat="1" ht="15"/>
    <row r="45" s="36" customFormat="1" ht="15"/>
    <row r="46" s="36" customFormat="1" ht="15"/>
    <row r="47" s="3" customFormat="1" ht="12.75"/>
    <row r="48" s="36" customFormat="1" ht="15"/>
    <row r="49" s="39" customFormat="1" ht="41.25" customHeight="1"/>
    <row r="50" s="37" customFormat="1" ht="33.75" customHeight="1"/>
    <row r="51" s="37" customFormat="1" ht="65.25" customHeight="1"/>
    <row r="52" s="18" customFormat="1" ht="49.5" customHeight="1"/>
    <row r="53" s="36" customFormat="1" ht="32.25" customHeight="1"/>
    <row r="54" s="18" customFormat="1" ht="20.25" customHeight="1"/>
    <row r="55" s="18" customFormat="1" ht="15.75" customHeight="1"/>
    <row r="56" s="40" customFormat="1" ht="53.25" customHeight="1"/>
    <row r="57" s="40" customFormat="1" ht="49.5" customHeight="1"/>
    <row r="58" s="40" customFormat="1" ht="24.75" customHeight="1"/>
    <row r="59" spans="1:16" ht="78" customHeight="1">
      <c r="A59" s="25"/>
      <c r="B59" s="25"/>
      <c r="C59" s="25"/>
      <c r="D59" s="25"/>
      <c r="E59" s="25"/>
      <c r="F59" s="25"/>
      <c r="G59" s="25"/>
      <c r="H59" s="25"/>
      <c r="I59" s="25"/>
      <c r="J59" s="25"/>
      <c r="K59" s="25"/>
      <c r="L59" s="25"/>
      <c r="M59" s="25"/>
      <c r="N59" s="25"/>
      <c r="O59" s="25"/>
      <c r="P59" s="25"/>
    </row>
    <row r="60" spans="1:16" ht="18.75" customHeight="1">
      <c r="A60" s="25"/>
      <c r="B60" s="25"/>
      <c r="C60" s="25"/>
      <c r="D60" s="25"/>
      <c r="E60" s="25"/>
      <c r="F60" s="25"/>
      <c r="G60" s="25"/>
      <c r="H60" s="25"/>
      <c r="I60" s="25"/>
      <c r="J60" s="25"/>
      <c r="K60" s="25"/>
      <c r="L60" s="25"/>
      <c r="M60" s="25"/>
      <c r="N60" s="25"/>
      <c r="O60" s="25"/>
      <c r="P60" s="25"/>
    </row>
    <row r="61" spans="1:16" ht="14.25" customHeight="1">
      <c r="A61" s="25"/>
      <c r="B61" s="25"/>
      <c r="C61" s="25"/>
      <c r="D61" s="25"/>
      <c r="E61" s="25"/>
      <c r="F61" s="25"/>
      <c r="G61" s="25"/>
      <c r="H61" s="25"/>
      <c r="I61" s="25"/>
      <c r="J61" s="25"/>
      <c r="K61" s="25"/>
      <c r="L61" s="25"/>
      <c r="M61" s="25"/>
      <c r="N61" s="25"/>
      <c r="O61" s="25"/>
      <c r="P61" s="25"/>
    </row>
    <row r="62" spans="1:16" ht="20.25" customHeight="1">
      <c r="A62" s="25"/>
      <c r="B62" s="25"/>
      <c r="C62" s="25"/>
      <c r="D62" s="25"/>
      <c r="E62" s="25"/>
      <c r="F62" s="25"/>
      <c r="G62" s="25"/>
      <c r="H62" s="25"/>
      <c r="I62" s="25"/>
      <c r="J62" s="25"/>
      <c r="K62" s="25"/>
      <c r="L62" s="25"/>
      <c r="M62" s="25"/>
      <c r="N62" s="25"/>
      <c r="O62" s="25"/>
      <c r="P62" s="25"/>
    </row>
    <row r="63" spans="1:16" ht="9" customHeight="1">
      <c r="A63" s="25"/>
      <c r="B63" s="25"/>
      <c r="C63" s="25"/>
      <c r="D63" s="25"/>
      <c r="E63" s="25"/>
      <c r="F63" s="25"/>
      <c r="G63" s="25"/>
      <c r="H63" s="25"/>
      <c r="I63" s="25"/>
      <c r="J63" s="25"/>
      <c r="K63" s="25"/>
      <c r="L63" s="25"/>
      <c r="M63" s="25"/>
      <c r="N63" s="25"/>
      <c r="O63" s="25"/>
      <c r="P63" s="25"/>
    </row>
    <row r="64" spans="1:16" ht="27.75" customHeight="1" hidden="1">
      <c r="A64" s="25"/>
      <c r="B64" s="25"/>
      <c r="C64" s="25"/>
      <c r="D64" s="25"/>
      <c r="E64" s="25"/>
      <c r="F64" s="25"/>
      <c r="G64" s="25"/>
      <c r="H64" s="25"/>
      <c r="I64" s="25"/>
      <c r="J64" s="25"/>
      <c r="K64" s="25"/>
      <c r="L64" s="25"/>
      <c r="M64" s="25"/>
      <c r="N64" s="25"/>
      <c r="O64" s="25"/>
      <c r="P64" s="25"/>
    </row>
    <row r="65" spans="1:16" ht="12.75" customHeight="1" hidden="1">
      <c r="A65" s="25"/>
      <c r="B65" s="25"/>
      <c r="C65" s="25"/>
      <c r="D65" s="25"/>
      <c r="E65" s="25"/>
      <c r="F65" s="25"/>
      <c r="G65" s="25"/>
      <c r="H65" s="25"/>
      <c r="I65" s="25"/>
      <c r="J65" s="25"/>
      <c r="K65" s="25"/>
      <c r="L65" s="25"/>
      <c r="M65" s="25"/>
      <c r="N65" s="25"/>
      <c r="O65" s="25"/>
      <c r="P65" s="25"/>
    </row>
    <row r="66" spans="1:16" ht="18.75" customHeight="1" hidden="1">
      <c r="A66" s="25"/>
      <c r="B66" s="25"/>
      <c r="C66" s="25"/>
      <c r="D66" s="25"/>
      <c r="E66" s="25"/>
      <c r="F66" s="25"/>
      <c r="G66" s="25"/>
      <c r="H66" s="25"/>
      <c r="I66" s="25"/>
      <c r="J66" s="25"/>
      <c r="K66" s="25"/>
      <c r="L66" s="25"/>
      <c r="M66" s="25"/>
      <c r="N66" s="25"/>
      <c r="O66" s="25"/>
      <c r="P66" s="25"/>
    </row>
    <row r="67" spans="1:16" ht="11.25" customHeight="1" hidden="1">
      <c r="A67" s="25"/>
      <c r="B67" s="25"/>
      <c r="C67" s="25"/>
      <c r="D67" s="25"/>
      <c r="E67" s="25"/>
      <c r="F67" s="25"/>
      <c r="G67" s="25"/>
      <c r="H67" s="25"/>
      <c r="I67" s="25"/>
      <c r="J67" s="25"/>
      <c r="K67" s="25"/>
      <c r="L67" s="25"/>
      <c r="M67" s="25"/>
      <c r="N67" s="25"/>
      <c r="O67" s="25"/>
      <c r="P67" s="25"/>
    </row>
    <row r="68" spans="1:16" ht="20.25" customHeight="1" hidden="1">
      <c r="A68" s="25"/>
      <c r="B68" s="25"/>
      <c r="C68" s="25"/>
      <c r="D68" s="25"/>
      <c r="E68" s="25"/>
      <c r="F68" s="25"/>
      <c r="G68" s="25"/>
      <c r="H68" s="25"/>
      <c r="I68" s="25"/>
      <c r="J68" s="25"/>
      <c r="K68" s="25"/>
      <c r="L68" s="25"/>
      <c r="M68" s="25"/>
      <c r="N68" s="25"/>
      <c r="O68" s="25"/>
      <c r="P68" s="25"/>
    </row>
    <row r="69" spans="1:16" ht="11.25" customHeight="1">
      <c r="A69" s="25"/>
      <c r="B69" s="25"/>
      <c r="C69" s="25"/>
      <c r="D69" s="25"/>
      <c r="E69" s="25"/>
      <c r="F69" s="25"/>
      <c r="G69" s="25"/>
      <c r="H69" s="25"/>
      <c r="I69" s="25"/>
      <c r="J69" s="25"/>
      <c r="K69" s="25"/>
      <c r="L69" s="25"/>
      <c r="M69" s="25"/>
      <c r="N69" s="25"/>
      <c r="O69" s="25"/>
      <c r="P69" s="25"/>
    </row>
    <row r="70" spans="1:16" ht="12.75" customHeight="1">
      <c r="A70" s="25"/>
      <c r="B70" s="25"/>
      <c r="C70" s="25"/>
      <c r="D70" s="25"/>
      <c r="E70" s="25"/>
      <c r="F70" s="25"/>
      <c r="G70" s="25"/>
      <c r="H70" s="25"/>
      <c r="I70" s="25"/>
      <c r="J70" s="25"/>
      <c r="K70" s="25"/>
      <c r="L70" s="25"/>
      <c r="M70" s="25"/>
      <c r="N70" s="25"/>
      <c r="O70" s="25"/>
      <c r="P70" s="25"/>
    </row>
    <row r="71" spans="1:16" ht="12.75" customHeight="1">
      <c r="A71" s="25"/>
      <c r="B71" s="25"/>
      <c r="C71" s="25"/>
      <c r="D71" s="25"/>
      <c r="E71" s="25"/>
      <c r="F71" s="25"/>
      <c r="G71" s="25"/>
      <c r="H71" s="25"/>
      <c r="I71" s="25"/>
      <c r="J71" s="25"/>
      <c r="K71" s="25"/>
      <c r="L71" s="25"/>
      <c r="M71" s="25"/>
      <c r="N71" s="25"/>
      <c r="O71" s="25"/>
      <c r="P71" s="25"/>
    </row>
    <row r="72" s="41" customFormat="1" ht="35.25" customHeight="1"/>
    <row r="73" s="11" customFormat="1" ht="14.25" customHeight="1"/>
    <row r="74" s="41" customFormat="1" ht="14.25" customHeight="1"/>
    <row r="75" s="41" customFormat="1" ht="36.75" customHeight="1"/>
    <row r="76" s="17" customFormat="1" ht="18" customHeight="1"/>
    <row r="77" spans="1:16" ht="18" customHeight="1">
      <c r="A77" s="25"/>
      <c r="B77" s="25"/>
      <c r="C77" s="25"/>
      <c r="D77" s="25"/>
      <c r="E77" s="25"/>
      <c r="F77" s="25"/>
      <c r="G77" s="25"/>
      <c r="H77" s="25"/>
      <c r="I77" s="25"/>
      <c r="J77" s="25"/>
      <c r="K77" s="25"/>
      <c r="L77" s="25"/>
      <c r="M77" s="25"/>
      <c r="N77" s="25"/>
      <c r="O77" s="25"/>
      <c r="P77" s="25"/>
    </row>
    <row r="78" s="17" customFormat="1" ht="21" customHeight="1"/>
    <row r="79" spans="1:16" ht="14.25" customHeight="1">
      <c r="A79" s="25"/>
      <c r="B79" s="25"/>
      <c r="C79" s="25"/>
      <c r="D79" s="25"/>
      <c r="E79" s="25"/>
      <c r="F79" s="25"/>
      <c r="G79" s="25"/>
      <c r="H79" s="25"/>
      <c r="I79" s="25"/>
      <c r="J79" s="25"/>
      <c r="K79" s="25"/>
      <c r="L79" s="25"/>
      <c r="M79" s="25"/>
      <c r="N79" s="25"/>
      <c r="O79" s="25"/>
      <c r="P79" s="25"/>
    </row>
    <row r="80" s="2" customFormat="1" ht="15.75" customHeight="1"/>
    <row r="81" s="40" customFormat="1" ht="67.5" customHeight="1"/>
    <row r="82" s="42" customFormat="1" ht="72" customHeight="1"/>
    <row r="83" s="43" customFormat="1" ht="66" customHeight="1"/>
    <row r="84" s="7" customFormat="1" ht="56.25" customHeight="1"/>
    <row r="85" spans="1:16" ht="12.75">
      <c r="A85" s="25"/>
      <c r="B85" s="25"/>
      <c r="C85" s="25"/>
      <c r="D85" s="25"/>
      <c r="E85" s="25"/>
      <c r="F85" s="25"/>
      <c r="G85" s="25"/>
      <c r="H85" s="25"/>
      <c r="I85" s="25"/>
      <c r="J85" s="25"/>
      <c r="K85" s="25"/>
      <c r="L85" s="25"/>
      <c r="M85" s="25"/>
      <c r="N85" s="25"/>
      <c r="O85" s="25"/>
      <c r="P85" s="25"/>
    </row>
    <row r="86" s="41" customFormat="1" ht="81.75" customHeight="1"/>
    <row r="87" s="41" customFormat="1" ht="49.5" customHeight="1"/>
    <row r="88" s="41" customFormat="1" ht="41.25" customHeight="1"/>
    <row r="89" s="41" customFormat="1" ht="12.75"/>
    <row r="90" s="41" customFormat="1" ht="66.75" customHeight="1"/>
    <row r="91" s="41" customFormat="1" ht="24" customHeight="1"/>
    <row r="92" s="41" customFormat="1" ht="30.75" customHeight="1"/>
    <row r="93" s="41" customFormat="1" ht="26.25" customHeight="1"/>
    <row r="94" s="41" customFormat="1" ht="23.25" customHeight="1"/>
    <row r="95" s="7" customFormat="1" ht="30.75" customHeight="1"/>
    <row r="96" s="41" customFormat="1" ht="36" customHeight="1"/>
    <row r="97" s="41" customFormat="1" ht="35.25" customHeight="1"/>
    <row r="98" s="41" customFormat="1" ht="35.25" customHeight="1"/>
    <row r="99" s="41" customFormat="1" ht="33" customHeight="1"/>
    <row r="100" spans="1:16" ht="76.5" customHeight="1">
      <c r="A100" s="25"/>
      <c r="B100" s="25"/>
      <c r="C100" s="25"/>
      <c r="D100" s="25"/>
      <c r="E100" s="25"/>
      <c r="F100" s="25"/>
      <c r="G100" s="25"/>
      <c r="H100" s="25"/>
      <c r="I100" s="25"/>
      <c r="J100" s="25"/>
      <c r="K100" s="25"/>
      <c r="L100" s="25"/>
      <c r="M100" s="25"/>
      <c r="N100" s="25"/>
      <c r="O100" s="25"/>
      <c r="P100" s="25"/>
    </row>
    <row r="101" s="12" customFormat="1" ht="29.25" customHeight="1"/>
    <row r="102" s="12" customFormat="1" ht="42" customHeight="1"/>
    <row r="103" spans="1:16" ht="33" customHeight="1">
      <c r="A103" s="25"/>
      <c r="B103" s="25"/>
      <c r="C103" s="25"/>
      <c r="D103" s="25"/>
      <c r="E103" s="25"/>
      <c r="F103" s="25"/>
      <c r="G103" s="25"/>
      <c r="H103" s="25"/>
      <c r="I103" s="25"/>
      <c r="J103" s="25"/>
      <c r="K103" s="25"/>
      <c r="L103" s="25"/>
      <c r="M103" s="25"/>
      <c r="N103" s="25"/>
      <c r="O103" s="25"/>
      <c r="P103" s="25"/>
    </row>
    <row r="104" spans="1:16" ht="45" customHeight="1">
      <c r="A104" s="25"/>
      <c r="B104" s="25"/>
      <c r="C104" s="25"/>
      <c r="D104" s="25"/>
      <c r="E104" s="25"/>
      <c r="F104" s="25"/>
      <c r="G104" s="25"/>
      <c r="H104" s="25"/>
      <c r="I104" s="25"/>
      <c r="J104" s="25"/>
      <c r="K104" s="25"/>
      <c r="L104" s="25"/>
      <c r="M104" s="25"/>
      <c r="N104" s="25"/>
      <c r="O104" s="25"/>
      <c r="P104" s="25"/>
    </row>
    <row r="105" s="16" customFormat="1" ht="51" customHeight="1"/>
    <row r="106" s="16" customFormat="1" ht="120.75" customHeight="1"/>
    <row r="107" s="16" customFormat="1" ht="48.75" customHeight="1"/>
    <row r="108" s="16" customFormat="1" ht="101.25" customHeight="1"/>
    <row r="109" s="16" customFormat="1" ht="57" customHeight="1"/>
    <row r="110" s="16" customFormat="1" ht="66.75" customHeight="1"/>
    <row r="111" s="16" customFormat="1" ht="55.5" customHeight="1"/>
    <row r="112" s="16" customFormat="1" ht="48" customHeight="1"/>
    <row r="113" s="16" customFormat="1" ht="42" customHeight="1"/>
    <row r="114" s="16" customFormat="1" ht="65.25" customHeight="1"/>
    <row r="115" s="16" customFormat="1" ht="111" customHeight="1"/>
    <row r="116" s="16" customFormat="1" ht="133.5" customHeight="1"/>
    <row r="117" s="16" customFormat="1" ht="118.5" customHeight="1"/>
    <row r="118" s="16" customFormat="1" ht="84.75" customHeight="1"/>
    <row r="119" s="16" customFormat="1" ht="260.25" customHeight="1"/>
    <row r="120" s="16" customFormat="1" ht="290.25" customHeight="1"/>
    <row r="121" s="16" customFormat="1" ht="324" customHeight="1"/>
    <row r="122" s="16" customFormat="1" ht="48.75" customHeight="1"/>
    <row r="123" s="16" customFormat="1" ht="36.75" customHeight="1"/>
    <row r="124" s="16" customFormat="1" ht="39" customHeight="1"/>
    <row r="125" s="2" customFormat="1" ht="129" customHeight="1"/>
    <row r="126" s="23" customFormat="1" ht="35.25" customHeight="1"/>
    <row r="127" s="23" customFormat="1" ht="12.75"/>
    <row r="128" s="23" customFormat="1" ht="12.75"/>
    <row r="129" s="23" customFormat="1" ht="63.75" customHeight="1"/>
    <row r="130" s="23" customFormat="1" ht="24" customHeight="1"/>
    <row r="131" s="23" customFormat="1" ht="27.75" customHeight="1"/>
    <row r="132" s="20" customFormat="1" ht="30.75" customHeight="1"/>
    <row r="133" s="23" customFormat="1" ht="20.25" customHeight="1"/>
    <row r="134" s="40" customFormat="1" ht="33.75" customHeight="1"/>
    <row r="135" s="40" customFormat="1" ht="35.25" customHeight="1"/>
    <row r="136" s="40" customFormat="1" ht="27.75" customHeight="1"/>
    <row r="137" spans="1:16" ht="24" customHeight="1">
      <c r="A137" s="25"/>
      <c r="B137" s="25"/>
      <c r="C137" s="25"/>
      <c r="D137" s="25"/>
      <c r="E137" s="25"/>
      <c r="F137" s="25"/>
      <c r="G137" s="25"/>
      <c r="H137" s="25"/>
      <c r="I137" s="25"/>
      <c r="J137" s="25"/>
      <c r="K137" s="25"/>
      <c r="L137" s="25"/>
      <c r="M137" s="25"/>
      <c r="N137" s="25"/>
      <c r="O137" s="25"/>
      <c r="P137" s="25"/>
    </row>
    <row r="138" spans="1:16" ht="71.25" customHeight="1">
      <c r="A138" s="25"/>
      <c r="B138" s="25"/>
      <c r="C138" s="25"/>
      <c r="D138" s="25"/>
      <c r="E138" s="25"/>
      <c r="F138" s="25"/>
      <c r="G138" s="25"/>
      <c r="H138" s="25"/>
      <c r="I138" s="25"/>
      <c r="J138" s="25"/>
      <c r="K138" s="25"/>
      <c r="L138" s="25"/>
      <c r="M138" s="25"/>
      <c r="N138" s="25"/>
      <c r="O138" s="25"/>
      <c r="P138" s="25"/>
    </row>
    <row r="139" spans="1:16" ht="46.5" customHeight="1">
      <c r="A139" s="25"/>
      <c r="B139" s="25"/>
      <c r="C139" s="25"/>
      <c r="D139" s="25"/>
      <c r="E139" s="25"/>
      <c r="F139" s="25"/>
      <c r="G139" s="25"/>
      <c r="H139" s="25"/>
      <c r="I139" s="25"/>
      <c r="J139" s="25"/>
      <c r="K139" s="25"/>
      <c r="L139" s="25"/>
      <c r="M139" s="25"/>
      <c r="N139" s="25"/>
      <c r="O139" s="25"/>
      <c r="P139" s="25"/>
    </row>
    <row r="140" spans="1:16" ht="39.75" customHeight="1">
      <c r="A140" s="25"/>
      <c r="B140" s="25"/>
      <c r="C140" s="25"/>
      <c r="D140" s="25"/>
      <c r="E140" s="25"/>
      <c r="F140" s="25"/>
      <c r="G140" s="25"/>
      <c r="H140" s="25"/>
      <c r="I140" s="25"/>
      <c r="J140" s="25"/>
      <c r="K140" s="25"/>
      <c r="L140" s="25"/>
      <c r="M140" s="25"/>
      <c r="N140" s="25"/>
      <c r="O140" s="25"/>
      <c r="P140" s="25"/>
    </row>
    <row r="141" spans="1:16" ht="59.25" customHeight="1">
      <c r="A141" s="25"/>
      <c r="B141" s="25"/>
      <c r="C141" s="25"/>
      <c r="D141" s="25"/>
      <c r="E141" s="25"/>
      <c r="F141" s="25"/>
      <c r="G141" s="25"/>
      <c r="H141" s="25"/>
      <c r="I141" s="25"/>
      <c r="J141" s="25"/>
      <c r="K141" s="25"/>
      <c r="L141" s="25"/>
      <c r="M141" s="25"/>
      <c r="N141" s="25"/>
      <c r="O141" s="25"/>
      <c r="P141" s="25"/>
    </row>
    <row r="142" spans="1:16" ht="51" customHeight="1">
      <c r="A142" s="25"/>
      <c r="B142" s="25"/>
      <c r="C142" s="25"/>
      <c r="D142" s="25"/>
      <c r="E142" s="25"/>
      <c r="F142" s="25"/>
      <c r="G142" s="25"/>
      <c r="H142" s="25"/>
      <c r="I142" s="25"/>
      <c r="J142" s="25"/>
      <c r="K142" s="25"/>
      <c r="L142" s="25"/>
      <c r="M142" s="25"/>
      <c r="N142" s="25"/>
      <c r="O142" s="25"/>
      <c r="P142" s="25"/>
    </row>
    <row r="143" s="41" customFormat="1" ht="33" customHeight="1"/>
    <row r="144" s="41" customFormat="1" ht="26.25" customHeight="1"/>
    <row r="145" s="41" customFormat="1" ht="24.75" customHeight="1"/>
    <row r="146" s="41" customFormat="1" ht="24.75" customHeight="1"/>
    <row r="147" s="41" customFormat="1" ht="24.75" customHeight="1"/>
    <row r="148" s="11" customFormat="1" ht="24.75" customHeight="1"/>
    <row r="149" s="11" customFormat="1" ht="29.25" customHeight="1"/>
    <row r="150" s="44" customFormat="1" ht="33" customHeight="1"/>
    <row r="151" s="44" customFormat="1" ht="20.25" customHeight="1"/>
    <row r="152" s="44" customFormat="1" ht="21" customHeight="1"/>
    <row r="153" s="11" customFormat="1" ht="23.25" customHeight="1"/>
    <row r="154" s="11" customFormat="1" ht="21.75" customHeight="1"/>
    <row r="155" s="11" customFormat="1" ht="26.25" customHeight="1"/>
    <row r="156" s="11" customFormat="1" ht="26.25" customHeight="1"/>
    <row r="157" s="41" customFormat="1" ht="24.75" customHeight="1"/>
    <row r="158" s="41" customFormat="1" ht="24.75" customHeight="1"/>
    <row r="159" s="17" customFormat="1" ht="23.25" customHeight="1"/>
    <row r="160" s="17" customFormat="1" ht="21" customHeight="1"/>
    <row r="161" s="3" customFormat="1" ht="18.75" customHeight="1"/>
    <row r="162" s="41" customFormat="1" ht="18.75" customHeight="1"/>
    <row r="163" s="41" customFormat="1" ht="24" customHeight="1"/>
    <row r="164" s="41" customFormat="1" ht="23.25" customHeight="1"/>
    <row r="165" s="41" customFormat="1" ht="23.25" customHeight="1"/>
    <row r="166" s="41" customFormat="1" ht="27" customHeight="1"/>
    <row r="167" s="41" customFormat="1" ht="26.25" customHeight="1"/>
    <row r="168" s="41" customFormat="1" ht="24" customHeight="1"/>
    <row r="169" s="41" customFormat="1" ht="35.25" customHeight="1"/>
    <row r="170" s="41" customFormat="1" ht="29.25" customHeight="1"/>
    <row r="171" s="41" customFormat="1" ht="29.25" customHeight="1"/>
    <row r="172" s="41" customFormat="1" ht="26.25" customHeight="1"/>
    <row r="173" s="41" customFormat="1" ht="21" customHeight="1"/>
    <row r="174" s="41" customFormat="1" ht="24" customHeight="1"/>
    <row r="175" s="41" customFormat="1" ht="21" customHeight="1"/>
    <row r="176" s="17" customFormat="1" ht="20.25" customHeight="1"/>
    <row r="177" s="17" customFormat="1" ht="24" customHeight="1"/>
    <row r="178" s="40" customFormat="1" ht="23.25" customHeight="1"/>
    <row r="179" s="40" customFormat="1" ht="21.75" customHeight="1"/>
    <row r="180" spans="1:16" ht="23.25" customHeight="1">
      <c r="A180" s="25"/>
      <c r="B180" s="25"/>
      <c r="C180" s="25"/>
      <c r="D180" s="25"/>
      <c r="E180" s="25"/>
      <c r="F180" s="25"/>
      <c r="G180" s="25"/>
      <c r="H180" s="25"/>
      <c r="I180" s="25"/>
      <c r="J180" s="25"/>
      <c r="K180" s="25"/>
      <c r="L180" s="25"/>
      <c r="M180" s="25"/>
      <c r="N180" s="25"/>
      <c r="O180" s="25"/>
      <c r="P180" s="25"/>
    </row>
    <row r="181" spans="1:16" ht="21.75" customHeight="1">
      <c r="A181" s="25"/>
      <c r="B181" s="25"/>
      <c r="C181" s="25"/>
      <c r="D181" s="25"/>
      <c r="E181" s="25"/>
      <c r="F181" s="25"/>
      <c r="G181" s="25"/>
      <c r="H181" s="25"/>
      <c r="I181" s="25"/>
      <c r="J181" s="25"/>
      <c r="K181" s="25"/>
      <c r="L181" s="25"/>
      <c r="M181" s="25"/>
      <c r="N181" s="25"/>
      <c r="O181" s="25"/>
      <c r="P181" s="25"/>
    </row>
    <row r="182" s="36" customFormat="1" ht="20.25" customHeight="1"/>
    <row r="183" spans="1:16" ht="17.25" customHeight="1">
      <c r="A183" s="25"/>
      <c r="B183" s="25"/>
      <c r="C183" s="25"/>
      <c r="D183" s="25"/>
      <c r="E183" s="25"/>
      <c r="F183" s="25"/>
      <c r="G183" s="25"/>
      <c r="H183" s="25"/>
      <c r="I183" s="25"/>
      <c r="J183" s="25"/>
      <c r="K183" s="25"/>
      <c r="L183" s="25"/>
      <c r="M183" s="25"/>
      <c r="N183" s="25"/>
      <c r="O183" s="25"/>
      <c r="P183" s="25"/>
    </row>
    <row r="184" spans="1:16" ht="21.75" customHeight="1">
      <c r="A184" s="25"/>
      <c r="B184" s="25"/>
      <c r="C184" s="25"/>
      <c r="D184" s="25"/>
      <c r="E184" s="25"/>
      <c r="F184" s="25"/>
      <c r="G184" s="25"/>
      <c r="H184" s="25"/>
      <c r="I184" s="25"/>
      <c r="J184" s="25"/>
      <c r="K184" s="25"/>
      <c r="L184" s="25"/>
      <c r="M184" s="25"/>
      <c r="N184" s="25"/>
      <c r="O184" s="25"/>
      <c r="P184" s="25"/>
    </row>
    <row r="185" spans="1:16" ht="23.25" customHeight="1">
      <c r="A185" s="25"/>
      <c r="B185" s="25"/>
      <c r="C185" s="25"/>
      <c r="D185" s="25"/>
      <c r="E185" s="25"/>
      <c r="F185" s="25"/>
      <c r="G185" s="25"/>
      <c r="H185" s="25"/>
      <c r="I185" s="25"/>
      <c r="J185" s="25"/>
      <c r="K185" s="25"/>
      <c r="L185" s="25"/>
      <c r="M185" s="25"/>
      <c r="N185" s="25"/>
      <c r="O185" s="25"/>
      <c r="P185" s="25"/>
    </row>
    <row r="186" spans="1:16" ht="23.25" customHeight="1">
      <c r="A186" s="25"/>
      <c r="B186" s="25"/>
      <c r="C186" s="25"/>
      <c r="D186" s="25"/>
      <c r="E186" s="25"/>
      <c r="F186" s="25"/>
      <c r="G186" s="25"/>
      <c r="H186" s="25"/>
      <c r="I186" s="25"/>
      <c r="J186" s="25"/>
      <c r="K186" s="25"/>
      <c r="L186" s="25"/>
      <c r="M186" s="25"/>
      <c r="N186" s="25"/>
      <c r="O186" s="25"/>
      <c r="P186" s="25"/>
    </row>
    <row r="187" spans="1:16" ht="21.75" customHeight="1">
      <c r="A187" s="25"/>
      <c r="B187" s="25"/>
      <c r="C187" s="25"/>
      <c r="D187" s="25"/>
      <c r="E187" s="25"/>
      <c r="F187" s="25"/>
      <c r="G187" s="25"/>
      <c r="H187" s="25"/>
      <c r="I187" s="25"/>
      <c r="J187" s="25"/>
      <c r="K187" s="25"/>
      <c r="L187" s="25"/>
      <c r="M187" s="25"/>
      <c r="N187" s="25"/>
      <c r="O187" s="25"/>
      <c r="P187" s="25"/>
    </row>
    <row r="188" s="3" customFormat="1" ht="15" customHeight="1"/>
    <row r="189" s="17" customFormat="1" ht="18.75" customHeight="1"/>
    <row r="190" s="17" customFormat="1" ht="21.75" customHeight="1"/>
    <row r="191" s="17" customFormat="1" ht="21" customHeight="1"/>
    <row r="192" s="17" customFormat="1" ht="18" customHeight="1"/>
    <row r="193" s="41" customFormat="1" ht="15.75" customHeight="1"/>
    <row r="194" s="41" customFormat="1" ht="21" customHeight="1"/>
    <row r="195" s="11" customFormat="1" ht="23.25" customHeight="1"/>
    <row r="196" s="17" customFormat="1" ht="21.75" customHeight="1"/>
    <row r="197" spans="1:16" ht="15" customHeight="1">
      <c r="A197" s="25"/>
      <c r="B197" s="25"/>
      <c r="C197" s="25"/>
      <c r="D197" s="25"/>
      <c r="E197" s="25"/>
      <c r="F197" s="25"/>
      <c r="G197" s="25"/>
      <c r="H197" s="25"/>
      <c r="I197" s="25"/>
      <c r="J197" s="25"/>
      <c r="K197" s="25"/>
      <c r="L197" s="25"/>
      <c r="M197" s="25"/>
      <c r="N197" s="25"/>
      <c r="O197" s="25"/>
      <c r="P197" s="25"/>
    </row>
    <row r="198" s="17" customFormat="1" ht="17.25" customHeight="1"/>
    <row r="199" s="17" customFormat="1" ht="20.25" customHeight="1"/>
    <row r="200" s="17" customFormat="1" ht="20.25" customHeight="1"/>
    <row r="201" s="43" customFormat="1" ht="20.25" customHeight="1"/>
    <row r="202" s="7" customFormat="1" ht="24.75" customHeight="1"/>
    <row r="203" s="17" customFormat="1" ht="21" customHeight="1"/>
    <row r="204" s="7" customFormat="1" ht="18" customHeight="1"/>
    <row r="205" s="7" customFormat="1" ht="18.75" customHeight="1"/>
    <row r="206" s="43" customFormat="1" ht="20.25" customHeight="1"/>
    <row r="207" s="43" customFormat="1" ht="20.25" customHeight="1"/>
    <row r="208" s="17" customFormat="1" ht="18" customHeight="1"/>
    <row r="209" s="41" customFormat="1" ht="18.75" customHeight="1"/>
    <row r="210" s="41" customFormat="1" ht="20.25" customHeight="1"/>
    <row r="211" spans="1:16" ht="21.75" customHeight="1">
      <c r="A211" s="25"/>
      <c r="B211" s="25"/>
      <c r="C211" s="25"/>
      <c r="D211" s="25"/>
      <c r="E211" s="25"/>
      <c r="F211" s="25"/>
      <c r="G211" s="25"/>
      <c r="H211" s="25"/>
      <c r="I211" s="25"/>
      <c r="J211" s="25"/>
      <c r="K211" s="25"/>
      <c r="L211" s="25"/>
      <c r="M211" s="25"/>
      <c r="N211" s="25"/>
      <c r="O211" s="25"/>
      <c r="P211" s="25"/>
    </row>
    <row r="212" spans="1:16" ht="23.25" customHeight="1">
      <c r="A212" s="25"/>
      <c r="B212" s="25"/>
      <c r="C212" s="25"/>
      <c r="D212" s="25"/>
      <c r="E212" s="25"/>
      <c r="F212" s="25"/>
      <c r="G212" s="25"/>
      <c r="H212" s="25"/>
      <c r="I212" s="25"/>
      <c r="J212" s="25"/>
      <c r="K212" s="25"/>
      <c r="L212" s="25"/>
      <c r="M212" s="25"/>
      <c r="N212" s="25"/>
      <c r="O212" s="25"/>
      <c r="P212" s="25"/>
    </row>
    <row r="213" s="3" customFormat="1" ht="21.75" customHeight="1"/>
    <row r="214" s="13" customFormat="1" ht="20.25" customHeight="1"/>
    <row r="215" s="45" customFormat="1" ht="18" customHeight="1"/>
    <row r="216" s="12" customFormat="1" ht="20.25" customHeight="1"/>
    <row r="217" s="2" customFormat="1" ht="18.75" customHeight="1"/>
    <row r="218" s="44" customFormat="1" ht="24" customHeight="1"/>
    <row r="219" s="44" customFormat="1" ht="20.25" customHeight="1"/>
    <row r="220" s="2" customFormat="1" ht="18.75" customHeight="1"/>
    <row r="221" s="46" customFormat="1" ht="15.75" customHeight="1"/>
    <row r="222" s="46" customFormat="1" ht="17.25" customHeight="1"/>
    <row r="223" s="12" customFormat="1" ht="18.75" customHeight="1"/>
    <row r="224" s="3" customFormat="1" ht="18" customHeight="1"/>
    <row r="225" spans="1:16" ht="15" customHeight="1">
      <c r="A225" s="25"/>
      <c r="B225" s="25"/>
      <c r="C225" s="25"/>
      <c r="D225" s="25"/>
      <c r="E225" s="25"/>
      <c r="F225" s="25"/>
      <c r="G225" s="25"/>
      <c r="H225" s="25"/>
      <c r="I225" s="25"/>
      <c r="J225" s="25"/>
      <c r="K225" s="25"/>
      <c r="L225" s="25"/>
      <c r="M225" s="25"/>
      <c r="N225" s="25"/>
      <c r="O225" s="25"/>
      <c r="P225" s="25"/>
    </row>
    <row r="226" s="40" customFormat="1" ht="15.75" customHeight="1"/>
    <row r="227" s="40" customFormat="1" ht="15.75" customHeight="1"/>
    <row r="228" spans="1:16" ht="18" customHeight="1">
      <c r="A228" s="25"/>
      <c r="B228" s="25"/>
      <c r="C228" s="25"/>
      <c r="D228" s="25"/>
      <c r="E228" s="25"/>
      <c r="F228" s="25"/>
      <c r="G228" s="25"/>
      <c r="H228" s="25"/>
      <c r="I228" s="25"/>
      <c r="J228" s="25"/>
      <c r="K228" s="25"/>
      <c r="L228" s="25"/>
      <c r="M228" s="25"/>
      <c r="N228" s="25"/>
      <c r="O228" s="25"/>
      <c r="P228" s="25"/>
    </row>
    <row r="229" s="13" customFormat="1" ht="15.75" customHeight="1"/>
    <row r="230" s="13" customFormat="1" ht="18" customHeight="1"/>
    <row r="231" s="10" customFormat="1" ht="20.25" customHeight="1"/>
    <row r="232" s="9" customFormat="1" ht="26.25" customHeight="1"/>
    <row r="233" s="2" customFormat="1" ht="23.25" customHeight="1"/>
    <row r="234" s="3" customFormat="1" ht="23.25" customHeight="1"/>
    <row r="235" s="40" customFormat="1" ht="27" customHeight="1"/>
    <row r="236" s="47" customFormat="1" ht="15" customHeight="1"/>
    <row r="237" s="23" customFormat="1" ht="17.25" customHeight="1"/>
    <row r="238" s="47" customFormat="1" ht="18" customHeight="1"/>
    <row r="239" s="47" customFormat="1" ht="18" customHeight="1"/>
    <row r="240" s="48" customFormat="1" ht="21" customHeight="1"/>
    <row r="241" s="49" customFormat="1" ht="21" customHeight="1"/>
    <row r="242" s="50" customFormat="1" ht="24" customHeight="1"/>
    <row r="243" s="51" customFormat="1" ht="18" customHeight="1"/>
    <row r="244" s="3" customFormat="1" ht="18" customHeight="1"/>
    <row r="245" s="11" customFormat="1" ht="26.25" customHeight="1"/>
    <row r="246" s="11" customFormat="1" ht="17.25" customHeight="1"/>
    <row r="247" spans="1:16" ht="21.75" customHeight="1">
      <c r="A247" s="25"/>
      <c r="B247" s="25"/>
      <c r="C247" s="25"/>
      <c r="D247" s="25"/>
      <c r="E247" s="25"/>
      <c r="F247" s="25"/>
      <c r="G247" s="25"/>
      <c r="H247" s="25"/>
      <c r="I247" s="25"/>
      <c r="J247" s="25"/>
      <c r="K247" s="25"/>
      <c r="L247" s="25"/>
      <c r="M247" s="25"/>
      <c r="N247" s="25"/>
      <c r="O247" s="25"/>
      <c r="P247" s="25"/>
    </row>
    <row r="248" s="17" customFormat="1" ht="18.75" customHeight="1"/>
    <row r="249" s="44" customFormat="1" ht="23.25" customHeight="1"/>
    <row r="250" s="42" customFormat="1" ht="23.25" customHeight="1"/>
    <row r="251" spans="1:16" ht="27.75" customHeight="1">
      <c r="A251" s="25"/>
      <c r="B251" s="25"/>
      <c r="C251" s="25"/>
      <c r="D251" s="25"/>
      <c r="E251" s="25"/>
      <c r="F251" s="25"/>
      <c r="G251" s="25"/>
      <c r="H251" s="25"/>
      <c r="I251" s="25"/>
      <c r="J251" s="25"/>
      <c r="K251" s="25"/>
      <c r="L251" s="25"/>
      <c r="M251" s="25"/>
      <c r="N251" s="25"/>
      <c r="O251" s="25"/>
      <c r="P251" s="25"/>
    </row>
    <row r="252" spans="1:16" ht="26.25" customHeight="1">
      <c r="A252" s="25"/>
      <c r="B252" s="25"/>
      <c r="C252" s="25"/>
      <c r="D252" s="25"/>
      <c r="E252" s="25"/>
      <c r="F252" s="25"/>
      <c r="G252" s="25"/>
      <c r="H252" s="25"/>
      <c r="I252" s="25"/>
      <c r="J252" s="25"/>
      <c r="K252" s="25"/>
      <c r="L252" s="25"/>
      <c r="M252" s="25"/>
      <c r="N252" s="25"/>
      <c r="O252" s="25"/>
      <c r="P252" s="25"/>
    </row>
    <row r="253" s="40" customFormat="1" ht="56.25" customHeight="1"/>
    <row r="254" s="40" customFormat="1" ht="12.75"/>
    <row r="255" s="48" customFormat="1" ht="12.75"/>
    <row r="256" s="48" customFormat="1" ht="21.75" customHeight="1"/>
    <row r="257" s="8" customFormat="1" ht="12.75"/>
    <row r="258" s="48" customFormat="1" ht="117" customHeight="1"/>
    <row r="259" s="48" customFormat="1" ht="69" customHeight="1"/>
    <row r="260" s="48" customFormat="1" ht="87.75" customHeight="1"/>
    <row r="261" s="48" customFormat="1" ht="104.25" customHeight="1"/>
    <row r="262" s="48" customFormat="1" ht="86.25" customHeight="1"/>
    <row r="263" s="43" customFormat="1" ht="36" customHeight="1"/>
    <row r="264" s="16" customFormat="1" ht="51" customHeight="1"/>
    <row r="265" s="67" customFormat="1" ht="86.25" customHeight="1"/>
    <row r="266" s="1" customFormat="1" ht="66.75" customHeight="1"/>
    <row r="267" s="68" customFormat="1" ht="132.75" customHeight="1"/>
    <row r="268" s="1" customFormat="1" ht="35.25" customHeight="1"/>
    <row r="269" s="8" customFormat="1" ht="94.5" customHeight="1"/>
    <row r="270" s="8" customFormat="1" ht="54" customHeight="1"/>
    <row r="271" s="48" customFormat="1" ht="30" customHeight="1"/>
    <row r="272" s="1" customFormat="1" ht="73.5" customHeight="1"/>
    <row r="273" s="40" customFormat="1" ht="12.75"/>
    <row r="274" s="43" customFormat="1" ht="12.75" hidden="1"/>
    <row r="275" s="43" customFormat="1" ht="12.75" hidden="1"/>
    <row r="276" s="55" customFormat="1" ht="12.75" hidden="1"/>
    <row r="277" s="14" customFormat="1" ht="12.75" hidden="1"/>
    <row r="278" s="3" customFormat="1" ht="12.75" hidden="1"/>
    <row r="279" s="3" customFormat="1" ht="12.75" hidden="1"/>
    <row r="280" s="3" customFormat="1" ht="12.75" hidden="1"/>
    <row r="281" s="3" customFormat="1" ht="12.75" hidden="1"/>
    <row r="282" s="3" customFormat="1" ht="12.75" hidden="1"/>
    <row r="283" s="3" customFormat="1" ht="12.75" hidden="1"/>
    <row r="284" s="3" customFormat="1" ht="12.75" hidden="1"/>
    <row r="285" s="3" customFormat="1" ht="12.75" hidden="1"/>
    <row r="286" s="3" customFormat="1" ht="12.75" hidden="1"/>
    <row r="287" spans="1:16" ht="33.75" customHeight="1">
      <c r="A287" s="25"/>
      <c r="B287" s="25"/>
      <c r="C287" s="25"/>
      <c r="D287" s="25"/>
      <c r="E287" s="25"/>
      <c r="F287" s="25"/>
      <c r="G287" s="25"/>
      <c r="H287" s="25"/>
      <c r="I287" s="25"/>
      <c r="J287" s="25"/>
      <c r="K287" s="25"/>
      <c r="L287" s="25"/>
      <c r="M287" s="25"/>
      <c r="N287" s="25"/>
      <c r="O287" s="25"/>
      <c r="P287" s="25"/>
    </row>
  </sheetData>
  <sheetProtection/>
  <mergeCells count="6">
    <mergeCell ref="A6:G6"/>
    <mergeCell ref="A8:A9"/>
    <mergeCell ref="B8:B9"/>
    <mergeCell ref="C8:C9"/>
    <mergeCell ref="D8:D9"/>
    <mergeCell ref="E8:F8"/>
  </mergeCells>
  <printOptions horizontalCentered="1"/>
  <pageMargins left="0.1968503937007874" right="0.1968503937007874" top="0.8661417322834646" bottom="0.15748031496062992" header="0.15748031496062992" footer="0.15748031496062992"/>
  <pageSetup horizontalDpi="600" verticalDpi="600" orientation="landscape" paperSize="9" scale="85" r:id="rId1"/>
  <rowBreaks count="2" manualBreakCount="2">
    <brk id="32" max="5" man="1"/>
    <brk id="48" max="5" man="1"/>
  </rowBreaks>
  <colBreaks count="1" manualBreakCount="1">
    <brk id="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Минфин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бюжетний відділ</dc:creator>
  <cp:keywords/>
  <dc:description/>
  <cp:lastModifiedBy>HP</cp:lastModifiedBy>
  <cp:lastPrinted>2023-02-16T06:27:33Z</cp:lastPrinted>
  <dcterms:created xsi:type="dcterms:W3CDTF">2000-03-27T15:08:06Z</dcterms:created>
  <dcterms:modified xsi:type="dcterms:W3CDTF">2023-02-21T15:01:58Z</dcterms:modified>
  <cp:category/>
  <cp:version/>
  <cp:contentType/>
  <cp:contentStatus/>
</cp:coreProperties>
</file>