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5180" windowHeight="11640" activeTab="0"/>
  </bookViews>
  <sheets>
    <sheet name=" 2023" sheetId="1" r:id="rId1"/>
  </sheets>
  <definedNames>
    <definedName name="_xlnm.Print_Titles" localSheetId="0">' 2023'!$5:$6</definedName>
    <definedName name="_xlnm.Print_Area" localSheetId="0">' 2023'!$A$1:$J$54</definedName>
  </definedNames>
  <calcPr fullCalcOnLoad="1"/>
</workbook>
</file>

<file path=xl/sharedStrings.xml><?xml version="1.0" encoding="utf-8"?>
<sst xmlns="http://schemas.openxmlformats.org/spreadsheetml/2006/main" count="74" uniqueCount="65">
  <si>
    <t>Податкові надходження</t>
  </si>
  <si>
    <t>Неподаткові надходження</t>
  </si>
  <si>
    <t>Офіційні трансферти</t>
  </si>
  <si>
    <t>Державне управління</t>
  </si>
  <si>
    <t>Відхилення до річного плану</t>
  </si>
  <si>
    <t>грн</t>
  </si>
  <si>
    <t>Внутрішні податки на товари та послуги</t>
  </si>
  <si>
    <t xml:space="preserve">Найменування </t>
  </si>
  <si>
    <t>Доходи від операцій з капіталом</t>
  </si>
  <si>
    <t>0100</t>
  </si>
  <si>
    <t>3000</t>
  </si>
  <si>
    <t>7600</t>
  </si>
  <si>
    <t>Субвенції з місцевих бюджетів іншим місцевим бюджетам</t>
  </si>
  <si>
    <t>Начальник відділу фінансів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</si>
  <si>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</si>
  <si>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</si>
  <si>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Податок на прибуток підприємств та фінансових установ комунальної власності </t>
  </si>
  <si>
    <t>Плата за надання адміністративних послуг, в тому числі: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</si>
  <si>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</si>
  <si>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надання інших адміністративних послуг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</si>
  <si>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</si>
  <si>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t xml:space="preserve">Інші надходження </t>
  </si>
  <si>
    <t>0110150</t>
  </si>
  <si>
    <t>Організаційне, інформаційно-аналітичне та матеріально-технічне забезпечення діяльності районної ради</t>
  </si>
  <si>
    <t>0110180</t>
  </si>
  <si>
    <t>Інша діяльність у сфері державного управління</t>
  </si>
  <si>
    <t>9000</t>
  </si>
  <si>
    <t>Міжбюджетні трансферти</t>
  </si>
  <si>
    <t>3719770</t>
  </si>
  <si>
    <t>Інші субвенції з місцевого бюджету</t>
  </si>
  <si>
    <t>3719800</t>
  </si>
  <si>
    <t>Інна ХУХРА</t>
  </si>
  <si>
    <t xml:space="preserve"> А  Н  А  Л  І  З </t>
  </si>
  <si>
    <t>План на звітний рік із урахуванням змін</t>
  </si>
  <si>
    <t>Фактична сума виконання за звітний рік</t>
  </si>
  <si>
    <t>Загальний фонд</t>
  </si>
  <si>
    <t>Виконання плану, %</t>
  </si>
  <si>
    <t>Спеціальний фонд</t>
  </si>
  <si>
    <t>Власні надходження бюджетних установ</t>
  </si>
  <si>
    <t>Плата за оренду майна бюджетних установ, що здійснюється відповідно до Закону України  "Про оренду державного та комунального майна"</t>
  </si>
  <si>
    <t>Поточні трансферти:</t>
  </si>
  <si>
    <t>Капітальні трансферти органам державного управління інших рівнів (кошти передані із загального до спеціального фонду (бюджет розвитку)):</t>
  </si>
  <si>
    <t>0113242</t>
  </si>
  <si>
    <t>Інші заходи у сфері соціального захисту і соціального забезпечення</t>
  </si>
  <si>
    <t>0210180</t>
  </si>
  <si>
    <t>Соціальний захист та соціальне забезпечення</t>
  </si>
  <si>
    <t xml:space="preserve">Інша діяльність </t>
  </si>
  <si>
    <t>8000</t>
  </si>
  <si>
    <t>0218240</t>
  </si>
  <si>
    <t>Заходи та роботи з територіальної оборони</t>
  </si>
  <si>
    <t>Орендна плата за водні об'єкти (їх частини), що надаються в користування на умовах оренди обласними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</si>
  <si>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виконання районного бюджету Новоград-Волинського району за 2023 рік</t>
  </si>
  <si>
    <t>Плата за скорочення термінів надання полслуг у сфері деоржавної реєстрації речових прав на нерухоме майно та їх обтяжень і адміністративних послуг</t>
  </si>
  <si>
    <t>Надходження коштів від відшкодування втрат сільськогосподарського та лісогосподарського виробництва</t>
  </si>
  <si>
    <t>Інші програми та заходи, пов'язані з економічною діяльністю</t>
  </si>
  <si>
    <t>Субвенція з місцевого бюджету на виконання програми соціально-економічного розвитку регіонів</t>
  </si>
  <si>
    <t>Кошти від відчудження майна, що перебуває в комунальній власності</t>
  </si>
  <si>
    <t>0218110</t>
  </si>
  <si>
    <t>Разом видатків без урахування міжбюджетних трансфертів</t>
  </si>
  <si>
    <t>Усього видатків</t>
  </si>
  <si>
    <t xml:space="preserve">           Виконання доходів</t>
  </si>
  <si>
    <t xml:space="preserve">          Виконання видатків</t>
  </si>
  <si>
    <t>Разом доходів без урахування міжбюджетних трансфертів</t>
  </si>
  <si>
    <t xml:space="preserve">Субвенції з державного бюджету місцевим бюджетам на забезпечення окремих видатків районних рад, спрямованих на виконання їх повноважень </t>
  </si>
  <si>
    <t xml:space="preserve">Усього доходів 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</si>
</sst>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#,##0.0"/>
  </numFmts>
  <fonts count="53">
    <font>
      <sz val="10"/>
      <name val="Arial Cyr"/>
      <family val="0"/>
    </font>
    <font>
      <sz val="10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ourier New"/>
      <family val="3"/>
    </font>
    <font>
      <sz val="10"/>
      <name val="Georgia"/>
      <family val="1"/>
    </font>
    <font>
      <i/>
      <sz val="10"/>
      <name val="Courier New"/>
      <family val="3"/>
    </font>
    <font>
      <b/>
      <sz val="12"/>
      <name val="Courier New"/>
      <family val="3"/>
    </font>
    <font>
      <b/>
      <i/>
      <sz val="10"/>
      <name val="Courier New"/>
      <family val="3"/>
    </font>
    <font>
      <sz val="9"/>
      <name val="Courier New"/>
      <family val="3"/>
    </font>
    <font>
      <b/>
      <sz val="11"/>
      <name val="Courier New"/>
      <family val="3"/>
    </font>
    <font>
      <sz val="11"/>
      <name val="Georgia"/>
      <family val="1"/>
    </font>
    <font>
      <b/>
      <u val="single"/>
      <sz val="12"/>
      <name val="Courier New"/>
      <family val="3"/>
    </font>
    <font>
      <b/>
      <sz val="9"/>
      <name val="Courier New"/>
      <family val="3"/>
    </font>
    <font>
      <b/>
      <sz val="13"/>
      <name val="Courier New"/>
      <family val="3"/>
    </font>
    <font>
      <b/>
      <i/>
      <sz val="11"/>
      <name val="Courier New"/>
      <family val="3"/>
    </font>
    <font>
      <b/>
      <sz val="10.5"/>
      <name val="Courier New"/>
      <family val="3"/>
    </font>
    <font>
      <b/>
      <u val="single"/>
      <sz val="11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0" fillId="0" borderId="19" xfId="0" applyFont="1" applyBorder="1" applyAlignment="1">
      <alignment vertical="center" wrapText="1"/>
    </xf>
    <xf numFmtId="0" fontId="12" fillId="0" borderId="0" xfId="0" applyFont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 wrapText="1"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wrapText="1"/>
    </xf>
    <xf numFmtId="4" fontId="5" fillId="0" borderId="24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4" fontId="5" fillId="33" borderId="3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3" fontId="5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9" fillId="0" borderId="0" xfId="0" applyFont="1" applyAlignment="1">
      <alignment horizontal="center"/>
    </xf>
    <xf numFmtId="49" fontId="1" fillId="33" borderId="11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 wrapText="1"/>
    </xf>
    <xf numFmtId="3" fontId="5" fillId="33" borderId="17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 horizontal="right"/>
    </xf>
    <xf numFmtId="0" fontId="11" fillId="34" borderId="28" xfId="0" applyFont="1" applyFill="1" applyBorder="1" applyAlignment="1">
      <alignment/>
    </xf>
    <xf numFmtId="3" fontId="5" fillId="34" borderId="29" xfId="0" applyNumberFormat="1" applyFont="1" applyFill="1" applyBorder="1" applyAlignment="1">
      <alignment/>
    </xf>
    <xf numFmtId="4" fontId="5" fillId="34" borderId="3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3" borderId="10" xfId="0" applyFont="1" applyFill="1" applyBorder="1" applyAlignment="1">
      <alignment/>
    </xf>
    <xf numFmtId="49" fontId="1" fillId="0" borderId="31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0" fontId="5" fillId="34" borderId="2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16" fillId="34" borderId="28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wrapText="1"/>
    </xf>
    <xf numFmtId="49" fontId="5" fillId="34" borderId="27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17" fillId="34" borderId="28" xfId="0" applyFont="1" applyFill="1" applyBorder="1" applyAlignment="1">
      <alignment wrapText="1"/>
    </xf>
    <xf numFmtId="0" fontId="0" fillId="34" borderId="0" xfId="0" applyFill="1" applyAlignment="1">
      <alignment vertical="center"/>
    </xf>
    <xf numFmtId="0" fontId="5" fillId="34" borderId="35" xfId="0" applyFont="1" applyFill="1" applyBorder="1" applyAlignment="1">
      <alignment vertical="center"/>
    </xf>
    <xf numFmtId="0" fontId="11" fillId="34" borderId="35" xfId="0" applyFont="1" applyFill="1" applyBorder="1" applyAlignment="1">
      <alignment vertical="center"/>
    </xf>
    <xf numFmtId="3" fontId="5" fillId="34" borderId="35" xfId="0" applyNumberFormat="1" applyFont="1" applyFill="1" applyBorder="1" applyAlignment="1">
      <alignment vertical="center"/>
    </xf>
    <xf numFmtId="3" fontId="5" fillId="34" borderId="29" xfId="0" applyNumberFormat="1" applyFont="1" applyFill="1" applyBorder="1" applyAlignment="1">
      <alignment vertical="center"/>
    </xf>
    <xf numFmtId="4" fontId="11" fillId="34" borderId="35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top"/>
    </xf>
    <xf numFmtId="0" fontId="5" fillId="33" borderId="12" xfId="0" applyFont="1" applyFill="1" applyBorder="1" applyAlignment="1">
      <alignment vertical="top"/>
    </xf>
    <xf numFmtId="3" fontId="1" fillId="35" borderId="20" xfId="0" applyNumberFormat="1" applyFont="1" applyFill="1" applyBorder="1" applyAlignment="1">
      <alignment/>
    </xf>
    <xf numFmtId="4" fontId="1" fillId="35" borderId="21" xfId="0" applyNumberFormat="1" applyFont="1" applyFill="1" applyBorder="1" applyAlignment="1">
      <alignment/>
    </xf>
    <xf numFmtId="2" fontId="1" fillId="35" borderId="34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3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5" fillId="0" borderId="23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5" borderId="31" xfId="0" applyFont="1" applyFill="1" applyBorder="1" applyAlignment="1">
      <alignment/>
    </xf>
    <xf numFmtId="49" fontId="1" fillId="0" borderId="38" xfId="0" applyNumberFormat="1" applyFont="1" applyBorder="1" applyAlignment="1">
      <alignment horizontal="right"/>
    </xf>
    <xf numFmtId="0" fontId="1" fillId="0" borderId="39" xfId="0" applyFont="1" applyBorder="1" applyAlignment="1">
      <alignment wrapText="1"/>
    </xf>
    <xf numFmtId="3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3" xfId="0" applyFont="1" applyFill="1" applyBorder="1" applyAlignment="1">
      <alignment wrapText="1"/>
    </xf>
    <xf numFmtId="3" fontId="5" fillId="0" borderId="17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1" fillId="33" borderId="23" xfId="0" applyFont="1" applyFill="1" applyBorder="1" applyAlignment="1">
      <alignment vertical="center"/>
    </xf>
    <xf numFmtId="3" fontId="5" fillId="33" borderId="17" xfId="0" applyNumberFormat="1" applyFont="1" applyFill="1" applyBorder="1" applyAlignment="1">
      <alignment vertical="center"/>
    </xf>
    <xf numFmtId="4" fontId="5" fillId="33" borderId="2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5" fillId="33" borderId="15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80" zoomScaleSheetLayoutView="80" zoomScalePageLayoutView="0" workbookViewId="0" topLeftCell="A1">
      <selection activeCell="B36" sqref="B36"/>
    </sheetView>
  </sheetViews>
  <sheetFormatPr defaultColWidth="9.00390625" defaultRowHeight="12.75"/>
  <cols>
    <col min="1" max="1" width="11.00390625" style="0" customWidth="1"/>
    <col min="2" max="2" width="66.50390625" style="0" customWidth="1"/>
    <col min="3" max="3" width="16.875" style="0" customWidth="1"/>
    <col min="4" max="4" width="14.50390625" style="0" customWidth="1"/>
    <col min="5" max="5" width="14.00390625" style="0" customWidth="1"/>
    <col min="6" max="6" width="11.50390625" style="0" customWidth="1"/>
    <col min="7" max="7" width="15.875" style="0" customWidth="1"/>
    <col min="8" max="8" width="13.875" style="0" customWidth="1"/>
    <col min="9" max="9" width="12.50390625" style="0" customWidth="1"/>
    <col min="10" max="10" width="11.50390625" style="0" customWidth="1"/>
  </cols>
  <sheetData>
    <row r="1" spans="1:10" ht="19.5" customHeight="1">
      <c r="A1" s="127" t="s">
        <v>32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1" ht="15" customHeight="1">
      <c r="A2" s="128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"/>
    </row>
    <row r="3" spans="1:10" ht="8.25" customHeight="1" hidden="1">
      <c r="A3" s="126"/>
      <c r="B3" s="126"/>
      <c r="C3" s="126"/>
      <c r="D3" s="126"/>
      <c r="E3" s="126"/>
      <c r="F3" s="126"/>
      <c r="G3" s="33"/>
      <c r="H3" s="33"/>
      <c r="I3" s="33"/>
      <c r="J3" s="33"/>
    </row>
    <row r="4" spans="1:10" ht="10.5" customHeight="1" thickBot="1">
      <c r="A4" s="1"/>
      <c r="B4" s="1"/>
      <c r="C4" s="1"/>
      <c r="D4" s="1"/>
      <c r="E4" s="4"/>
      <c r="F4" s="21"/>
      <c r="G4" s="1"/>
      <c r="H4" s="1"/>
      <c r="I4" s="4"/>
      <c r="J4" s="52" t="s">
        <v>5</v>
      </c>
    </row>
    <row r="5" spans="1:10" ht="11.25" customHeight="1" thickBot="1">
      <c r="A5" s="140"/>
      <c r="B5" s="138" t="s">
        <v>7</v>
      </c>
      <c r="C5" s="129" t="s">
        <v>35</v>
      </c>
      <c r="D5" s="130"/>
      <c r="E5" s="130"/>
      <c r="F5" s="131"/>
      <c r="G5" s="129" t="s">
        <v>37</v>
      </c>
      <c r="H5" s="130"/>
      <c r="I5" s="130"/>
      <c r="J5" s="131"/>
    </row>
    <row r="6" spans="1:10" ht="43.5" customHeight="1" thickBot="1">
      <c r="A6" s="141"/>
      <c r="B6" s="139"/>
      <c r="C6" s="35" t="s">
        <v>33</v>
      </c>
      <c r="D6" s="35" t="s">
        <v>34</v>
      </c>
      <c r="E6" s="34" t="s">
        <v>4</v>
      </c>
      <c r="F6" s="34" t="s">
        <v>36</v>
      </c>
      <c r="G6" s="35" t="s">
        <v>33</v>
      </c>
      <c r="H6" s="35" t="s">
        <v>34</v>
      </c>
      <c r="I6" s="34" t="s">
        <v>4</v>
      </c>
      <c r="J6" s="34" t="s">
        <v>36</v>
      </c>
    </row>
    <row r="7" spans="1:10" s="119" customFormat="1" ht="19.5" customHeight="1" thickBot="1">
      <c r="A7" s="132" t="s">
        <v>60</v>
      </c>
      <c r="B7" s="133"/>
      <c r="C7" s="133"/>
      <c r="D7" s="133"/>
      <c r="E7" s="133"/>
      <c r="F7" s="133"/>
      <c r="G7" s="133"/>
      <c r="H7" s="133"/>
      <c r="I7" s="133"/>
      <c r="J7" s="134"/>
    </row>
    <row r="8" spans="1:10" s="40" customFormat="1" ht="14.25" hidden="1" thickBot="1">
      <c r="A8" s="36">
        <v>10000000</v>
      </c>
      <c r="B8" s="37" t="s">
        <v>0</v>
      </c>
      <c r="C8" s="38">
        <f>SUM(C9:C10)</f>
        <v>0</v>
      </c>
      <c r="D8" s="38">
        <f>SUM(D9:D10)</f>
        <v>0</v>
      </c>
      <c r="E8" s="38">
        <f aca="true" t="shared" si="0" ref="E8:E19">D8-C8</f>
        <v>0</v>
      </c>
      <c r="F8" s="39">
        <v>0</v>
      </c>
      <c r="G8" s="38">
        <f>SUM(G9:G10)</f>
        <v>0</v>
      </c>
      <c r="H8" s="38">
        <f>SUM(H9:H10)</f>
        <v>0</v>
      </c>
      <c r="I8" s="38">
        <f>H8-G8</f>
        <v>0</v>
      </c>
      <c r="J8" s="49">
        <v>0</v>
      </c>
    </row>
    <row r="9" spans="1:10" ht="27" customHeight="1" hidden="1" thickBot="1">
      <c r="A9" s="28">
        <v>11020200</v>
      </c>
      <c r="B9" s="29" t="s">
        <v>16</v>
      </c>
      <c r="C9" s="17">
        <v>0</v>
      </c>
      <c r="D9" s="17"/>
      <c r="E9" s="17">
        <f t="shared" si="0"/>
        <v>0</v>
      </c>
      <c r="F9" s="30">
        <v>0</v>
      </c>
      <c r="G9" s="17">
        <v>0</v>
      </c>
      <c r="H9" s="17">
        <v>0</v>
      </c>
      <c r="I9" s="17">
        <v>0</v>
      </c>
      <c r="J9" s="50">
        <v>0</v>
      </c>
    </row>
    <row r="10" spans="1:10" ht="3" customHeight="1" hidden="1" thickBot="1">
      <c r="A10" s="10">
        <v>14000000</v>
      </c>
      <c r="B10" s="31" t="s">
        <v>6</v>
      </c>
      <c r="C10" s="16"/>
      <c r="D10" s="16"/>
      <c r="E10" s="16">
        <f t="shared" si="0"/>
        <v>0</v>
      </c>
      <c r="F10" s="13" t="e">
        <f>SUM(D10/C10)*100</f>
        <v>#DIV/0!</v>
      </c>
      <c r="G10" s="16"/>
      <c r="H10" s="16"/>
      <c r="I10" s="16">
        <f>H10-G10</f>
        <v>0</v>
      </c>
      <c r="J10" s="51" t="e">
        <f>SUM(H10/G10)*100</f>
        <v>#DIV/0!</v>
      </c>
    </row>
    <row r="11" spans="1:10" s="40" customFormat="1" ht="15.75" customHeight="1">
      <c r="A11" s="41">
        <v>20000000</v>
      </c>
      <c r="B11" s="64" t="s">
        <v>1</v>
      </c>
      <c r="C11" s="44">
        <f>SUM(C13+C17+C18+C19)</f>
        <v>277990</v>
      </c>
      <c r="D11" s="44">
        <f>SUM(D14+D15+D16+D17+D18+D19)</f>
        <v>443988</v>
      </c>
      <c r="E11" s="44">
        <f t="shared" si="0"/>
        <v>165998</v>
      </c>
      <c r="F11" s="74">
        <f>SUM(D11/C11)*100</f>
        <v>159.71365876470375</v>
      </c>
      <c r="G11" s="44">
        <f>SUM(G14+G15+G17+G18+G19+G20)</f>
        <v>51400</v>
      </c>
      <c r="H11" s="44">
        <f>SUM(H14+H15+H17+H18+H19+H20+H12)</f>
        <v>40573</v>
      </c>
      <c r="I11" s="44">
        <f>H11-G11</f>
        <v>-10827</v>
      </c>
      <c r="J11" s="74">
        <f>SUM(H11/G11)*100</f>
        <v>78.93579766536965</v>
      </c>
    </row>
    <row r="12" spans="1:10" s="40" customFormat="1" ht="24.75" customHeight="1">
      <c r="A12" s="107">
        <v>21110000</v>
      </c>
      <c r="B12" s="108" t="s">
        <v>53</v>
      </c>
      <c r="C12" s="109"/>
      <c r="D12" s="109"/>
      <c r="E12" s="109"/>
      <c r="F12" s="110"/>
      <c r="G12" s="111"/>
      <c r="H12" s="111">
        <v>3503</v>
      </c>
      <c r="I12" s="17">
        <f>H12-G12</f>
        <v>3503</v>
      </c>
      <c r="J12" s="50">
        <v>0</v>
      </c>
    </row>
    <row r="13" spans="1:10" ht="15.75" customHeight="1" hidden="1">
      <c r="A13" s="99">
        <v>22010000</v>
      </c>
      <c r="B13" s="95" t="s">
        <v>17</v>
      </c>
      <c r="C13" s="14">
        <f>C14</f>
        <v>200790</v>
      </c>
      <c r="D13" s="14">
        <f>D14+D15+D16</f>
        <v>275485</v>
      </c>
      <c r="E13" s="14">
        <f t="shared" si="0"/>
        <v>74695</v>
      </c>
      <c r="F13" s="32">
        <f>SUM(D13/C13)*100</f>
        <v>137.200557796703</v>
      </c>
      <c r="G13" s="17">
        <v>0</v>
      </c>
      <c r="H13" s="14"/>
      <c r="I13" s="14"/>
      <c r="J13" s="47">
        <v>0</v>
      </c>
    </row>
    <row r="14" spans="1:10" ht="37.5" customHeight="1">
      <c r="A14" s="100">
        <v>22010300</v>
      </c>
      <c r="B14" s="6" t="s">
        <v>18</v>
      </c>
      <c r="C14" s="15">
        <v>200790</v>
      </c>
      <c r="D14" s="15">
        <v>266620</v>
      </c>
      <c r="E14" s="15">
        <f t="shared" si="0"/>
        <v>65830</v>
      </c>
      <c r="F14" s="12">
        <f>SUM(D14/C14)*100</f>
        <v>132.7854972857214</v>
      </c>
      <c r="G14" s="15">
        <v>0</v>
      </c>
      <c r="H14" s="15"/>
      <c r="I14" s="15"/>
      <c r="J14" s="48">
        <v>0</v>
      </c>
    </row>
    <row r="15" spans="1:10" ht="12.75" customHeight="1">
      <c r="A15" s="100">
        <v>22012500</v>
      </c>
      <c r="B15" s="6" t="s">
        <v>19</v>
      </c>
      <c r="C15" s="15">
        <v>0</v>
      </c>
      <c r="D15" s="15">
        <v>8060</v>
      </c>
      <c r="E15" s="15">
        <f t="shared" si="0"/>
        <v>8060</v>
      </c>
      <c r="F15" s="12">
        <v>0</v>
      </c>
      <c r="G15" s="15">
        <v>0</v>
      </c>
      <c r="H15" s="15"/>
      <c r="I15" s="15"/>
      <c r="J15" s="48">
        <v>0</v>
      </c>
    </row>
    <row r="16" spans="1:10" ht="23.25" customHeight="1">
      <c r="A16" s="100">
        <v>22012900</v>
      </c>
      <c r="B16" s="6" t="s">
        <v>52</v>
      </c>
      <c r="C16" s="15">
        <v>0</v>
      </c>
      <c r="D16" s="15">
        <v>805</v>
      </c>
      <c r="E16" s="15">
        <f>D16-C16</f>
        <v>805</v>
      </c>
      <c r="F16" s="12">
        <v>0</v>
      </c>
      <c r="G16" s="15">
        <v>0</v>
      </c>
      <c r="H16" s="15"/>
      <c r="I16" s="15"/>
      <c r="J16" s="48">
        <v>0</v>
      </c>
    </row>
    <row r="17" spans="1:10" ht="35.25" customHeight="1">
      <c r="A17" s="100">
        <v>22080400</v>
      </c>
      <c r="B17" s="6" t="s">
        <v>20</v>
      </c>
      <c r="C17" s="15">
        <v>77200</v>
      </c>
      <c r="D17" s="15">
        <v>56491</v>
      </c>
      <c r="E17" s="15">
        <f t="shared" si="0"/>
        <v>-20709</v>
      </c>
      <c r="F17" s="12">
        <f>SUM(D17/C17)*100</f>
        <v>73.17487046632124</v>
      </c>
      <c r="G17" s="15">
        <v>0</v>
      </c>
      <c r="H17" s="15"/>
      <c r="I17" s="15"/>
      <c r="J17" s="48">
        <v>0</v>
      </c>
    </row>
    <row r="18" spans="1:10" ht="60.75" customHeight="1">
      <c r="A18" s="100">
        <v>22130000</v>
      </c>
      <c r="B18" s="6" t="s">
        <v>50</v>
      </c>
      <c r="C18" s="15">
        <v>0</v>
      </c>
      <c r="D18" s="15">
        <v>2214</v>
      </c>
      <c r="E18" s="15">
        <f t="shared" si="0"/>
        <v>2214</v>
      </c>
      <c r="F18" s="12">
        <v>0</v>
      </c>
      <c r="G18" s="15">
        <v>0</v>
      </c>
      <c r="H18" s="15"/>
      <c r="I18" s="15"/>
      <c r="J18" s="48">
        <v>0</v>
      </c>
    </row>
    <row r="19" spans="1:10" ht="14.25" customHeight="1">
      <c r="A19" s="87">
        <v>24060300</v>
      </c>
      <c r="B19" s="5" t="s">
        <v>21</v>
      </c>
      <c r="C19" s="15">
        <v>0</v>
      </c>
      <c r="D19" s="15">
        <v>109798</v>
      </c>
      <c r="E19" s="15">
        <f t="shared" si="0"/>
        <v>109798</v>
      </c>
      <c r="F19" s="12">
        <v>0</v>
      </c>
      <c r="G19" s="15">
        <v>0</v>
      </c>
      <c r="H19" s="15"/>
      <c r="I19" s="15"/>
      <c r="J19" s="48">
        <v>0</v>
      </c>
    </row>
    <row r="20" spans="1:10" s="40" customFormat="1" ht="15" customHeight="1" hidden="1">
      <c r="A20" s="88">
        <v>25000000</v>
      </c>
      <c r="B20" s="96" t="s">
        <v>38</v>
      </c>
      <c r="C20" s="42"/>
      <c r="D20" s="42"/>
      <c r="E20" s="42"/>
      <c r="F20" s="43"/>
      <c r="G20" s="44">
        <f>G21</f>
        <v>51400</v>
      </c>
      <c r="H20" s="44">
        <f>H21</f>
        <v>37070</v>
      </c>
      <c r="I20" s="44">
        <f>H20-G20</f>
        <v>-14330</v>
      </c>
      <c r="J20" s="74">
        <f>SUM(H20/G20)*100</f>
        <v>72.12062256809338</v>
      </c>
    </row>
    <row r="21" spans="1:10" ht="38.25" customHeight="1">
      <c r="A21" s="100">
        <v>25010300</v>
      </c>
      <c r="B21" s="6" t="s">
        <v>39</v>
      </c>
      <c r="C21" s="15"/>
      <c r="D21" s="15"/>
      <c r="E21" s="15"/>
      <c r="F21" s="12"/>
      <c r="G21" s="15">
        <v>51400</v>
      </c>
      <c r="H21" s="15">
        <v>37070</v>
      </c>
      <c r="I21" s="15">
        <f>H21-G21</f>
        <v>-14330</v>
      </c>
      <c r="J21" s="12">
        <f>SUM(H21/G21)*100</f>
        <v>72.12062256809338</v>
      </c>
    </row>
    <row r="22" spans="1:10" ht="15.75" customHeight="1">
      <c r="A22" s="88">
        <v>30000000</v>
      </c>
      <c r="B22" s="92" t="s">
        <v>8</v>
      </c>
      <c r="C22" s="42"/>
      <c r="D22" s="42"/>
      <c r="E22" s="42"/>
      <c r="F22" s="43"/>
      <c r="G22" s="42"/>
      <c r="H22" s="44">
        <f>H23</f>
        <v>1249612</v>
      </c>
      <c r="I22" s="44">
        <f>I23</f>
        <v>1249612</v>
      </c>
      <c r="J22" s="120">
        <f>J23</f>
        <v>0</v>
      </c>
    </row>
    <row r="23" spans="1:10" ht="23.25" customHeight="1" thickBot="1">
      <c r="A23" s="101">
        <v>31030000</v>
      </c>
      <c r="B23" s="91" t="s">
        <v>56</v>
      </c>
      <c r="C23" s="89"/>
      <c r="D23" s="89"/>
      <c r="E23" s="89"/>
      <c r="F23" s="90"/>
      <c r="G23" s="89"/>
      <c r="H23" s="89">
        <v>1249612</v>
      </c>
      <c r="I23" s="17">
        <f>H23-G23</f>
        <v>1249612</v>
      </c>
      <c r="J23" s="50">
        <v>0</v>
      </c>
    </row>
    <row r="24" spans="1:10" s="63" customFormat="1" ht="15" customHeight="1" thickBot="1">
      <c r="A24" s="67"/>
      <c r="B24" s="73" t="s">
        <v>62</v>
      </c>
      <c r="C24" s="61">
        <f>SUM(C8+C11)</f>
        <v>277990</v>
      </c>
      <c r="D24" s="61">
        <f>SUM(D8+D11)</f>
        <v>443988</v>
      </c>
      <c r="E24" s="61">
        <f>SUM(E8+E11)</f>
        <v>165998</v>
      </c>
      <c r="F24" s="62">
        <f>SUM(D24/C24)*100</f>
        <v>159.71365876470375</v>
      </c>
      <c r="G24" s="61">
        <f>SUM(G8+G11)</f>
        <v>51400</v>
      </c>
      <c r="H24" s="61">
        <f>SUM(H8+H11+H22)</f>
        <v>1290185</v>
      </c>
      <c r="I24" s="61">
        <f>SUM(I8+I11+I22)</f>
        <v>1238785</v>
      </c>
      <c r="J24" s="62">
        <f>SUM(J8+J11+J22)</f>
        <v>78.93579766536965</v>
      </c>
    </row>
    <row r="25" spans="1:10" s="81" customFormat="1" ht="15.75" customHeight="1">
      <c r="A25" s="121">
        <v>40000000</v>
      </c>
      <c r="B25" s="116" t="s">
        <v>2</v>
      </c>
      <c r="C25" s="117">
        <f>SUM(C26:C27)</f>
        <v>1284900</v>
      </c>
      <c r="D25" s="117">
        <f>SUM(D26:D27)</f>
        <v>1284900</v>
      </c>
      <c r="E25" s="117">
        <f>D25-C25</f>
        <v>0</v>
      </c>
      <c r="F25" s="118">
        <f>SUM(D25/C25)*100</f>
        <v>100</v>
      </c>
      <c r="G25" s="117">
        <f>SUM(G26:G27)</f>
        <v>0</v>
      </c>
      <c r="H25" s="117">
        <f>SUM(H26:H27)</f>
        <v>0</v>
      </c>
      <c r="I25" s="117">
        <f>H25-G25</f>
        <v>0</v>
      </c>
      <c r="J25" s="118">
        <v>0</v>
      </c>
    </row>
    <row r="26" spans="1:10" s="68" customFormat="1" ht="33" customHeight="1" thickBot="1">
      <c r="A26" s="114">
        <v>41030600</v>
      </c>
      <c r="B26" s="124" t="s">
        <v>63</v>
      </c>
      <c r="C26" s="111">
        <v>1284900</v>
      </c>
      <c r="D26" s="111">
        <v>1284900</v>
      </c>
      <c r="E26" s="17">
        <f>D26-C26</f>
        <v>0</v>
      </c>
      <c r="F26" s="30">
        <f>SUM(D26/C26)*100</f>
        <v>100</v>
      </c>
      <c r="G26" s="111">
        <v>0</v>
      </c>
      <c r="H26" s="109"/>
      <c r="I26" s="111"/>
      <c r="J26" s="115">
        <v>0</v>
      </c>
    </row>
    <row r="27" spans="1:10" s="68" customFormat="1" ht="16.5" customHeight="1" hidden="1" thickBot="1">
      <c r="A27" s="69">
        <v>41050000</v>
      </c>
      <c r="B27" s="79" t="s">
        <v>12</v>
      </c>
      <c r="C27" s="70"/>
      <c r="D27" s="70"/>
      <c r="E27" s="15">
        <f>D27-C27</f>
        <v>0</v>
      </c>
      <c r="F27" s="12" t="e">
        <f>SUM(D27/C27)*100</f>
        <v>#DIV/0!</v>
      </c>
      <c r="G27" s="72"/>
      <c r="H27" s="71"/>
      <c r="I27" s="15">
        <f>H27-G27</f>
        <v>0</v>
      </c>
      <c r="J27" s="27" t="e">
        <f>SUM(H27/G27)*100</f>
        <v>#DIV/0!</v>
      </c>
    </row>
    <row r="28" spans="1:10" s="63" customFormat="1" ht="20.25" customHeight="1" thickBot="1">
      <c r="A28" s="67">
        <v>90010300</v>
      </c>
      <c r="B28" s="60" t="s">
        <v>64</v>
      </c>
      <c r="C28" s="61">
        <f>SUM(C24+C25)</f>
        <v>1562890</v>
      </c>
      <c r="D28" s="61">
        <f>SUM(D24+D25)</f>
        <v>1728888</v>
      </c>
      <c r="E28" s="61">
        <f>SUM(E24+E25)</f>
        <v>165998</v>
      </c>
      <c r="F28" s="62">
        <f>SUM(D28/C28)*100</f>
        <v>110.62122094325258</v>
      </c>
      <c r="G28" s="61">
        <f>SUM(G24+G25)</f>
        <v>51400</v>
      </c>
      <c r="H28" s="61">
        <f>SUM(H24+H25)</f>
        <v>1290185</v>
      </c>
      <c r="I28" s="61">
        <f>SUM(I24+I25)</f>
        <v>1238785</v>
      </c>
      <c r="J28" s="62">
        <f>SUM(H28/G28)*100</f>
        <v>2510.0875486381324</v>
      </c>
    </row>
    <row r="29" spans="1:10" s="119" customFormat="1" ht="19.5" customHeight="1">
      <c r="A29" s="135" t="s">
        <v>61</v>
      </c>
      <c r="B29" s="136"/>
      <c r="C29" s="136"/>
      <c r="D29" s="136"/>
      <c r="E29" s="136"/>
      <c r="F29" s="136"/>
      <c r="G29" s="136"/>
      <c r="H29" s="136"/>
      <c r="I29" s="136"/>
      <c r="J29" s="137"/>
    </row>
    <row r="30" spans="1:10" s="40" customFormat="1" ht="15.75" customHeight="1">
      <c r="A30" s="122" t="s">
        <v>9</v>
      </c>
      <c r="B30" s="64" t="s">
        <v>3</v>
      </c>
      <c r="C30" s="44">
        <f>SUM(C31:C33)</f>
        <v>2625945</v>
      </c>
      <c r="D30" s="44">
        <f>SUM(D31:D33)</f>
        <v>2517379</v>
      </c>
      <c r="E30" s="44">
        <f aca="true" t="shared" si="1" ref="E30:E49">SUM(D30-C30)</f>
        <v>-108566</v>
      </c>
      <c r="F30" s="74">
        <f aca="true" t="shared" si="2" ref="F30:F43">SUM(D30/C30)*100</f>
        <v>95.86564075028228</v>
      </c>
      <c r="G30" s="44">
        <f>SUM(G31:G33)</f>
        <v>51400</v>
      </c>
      <c r="H30" s="44">
        <f>SUM(H31:H33)</f>
        <v>0</v>
      </c>
      <c r="I30" s="44">
        <f>SUM(H30-G30)</f>
        <v>-51400</v>
      </c>
      <c r="J30" s="74">
        <f>SUM(H30/G30)*100</f>
        <v>0</v>
      </c>
    </row>
    <row r="31" spans="1:10" ht="27" customHeight="1">
      <c r="A31" s="7" t="s">
        <v>22</v>
      </c>
      <c r="B31" s="97" t="s">
        <v>23</v>
      </c>
      <c r="C31" s="17">
        <v>2278100</v>
      </c>
      <c r="D31" s="17">
        <v>2169840</v>
      </c>
      <c r="E31" s="17">
        <f t="shared" si="1"/>
        <v>-108260</v>
      </c>
      <c r="F31" s="30">
        <f t="shared" si="2"/>
        <v>95.24779421447698</v>
      </c>
      <c r="G31" s="17">
        <v>51400</v>
      </c>
      <c r="H31" s="17"/>
      <c r="I31" s="17">
        <f>SUM(H31-G31)</f>
        <v>-51400</v>
      </c>
      <c r="J31" s="50">
        <f>SUM(H31/G31)*100</f>
        <v>0</v>
      </c>
    </row>
    <row r="32" spans="1:10" ht="16.5" customHeight="1">
      <c r="A32" s="8" t="s">
        <v>24</v>
      </c>
      <c r="B32" s="6" t="s">
        <v>25</v>
      </c>
      <c r="C32" s="15">
        <v>179000</v>
      </c>
      <c r="D32" s="15">
        <v>178872</v>
      </c>
      <c r="E32" s="15">
        <f t="shared" si="1"/>
        <v>-128</v>
      </c>
      <c r="F32" s="12">
        <f t="shared" si="2"/>
        <v>99.92849162011174</v>
      </c>
      <c r="G32" s="15"/>
      <c r="H32" s="15"/>
      <c r="I32" s="15">
        <f>SUM(H32-G32)</f>
        <v>0</v>
      </c>
      <c r="J32" s="48">
        <v>0</v>
      </c>
    </row>
    <row r="33" spans="1:10" ht="17.25" customHeight="1">
      <c r="A33" s="65" t="s">
        <v>44</v>
      </c>
      <c r="B33" s="98" t="s">
        <v>25</v>
      </c>
      <c r="C33" s="20">
        <v>168845</v>
      </c>
      <c r="D33" s="20">
        <v>168667</v>
      </c>
      <c r="E33" s="20">
        <f t="shared" si="1"/>
        <v>-178</v>
      </c>
      <c r="F33" s="26">
        <f t="shared" si="2"/>
        <v>99.89457786727472</v>
      </c>
      <c r="G33" s="20"/>
      <c r="H33" s="20"/>
      <c r="I33" s="20">
        <v>0</v>
      </c>
      <c r="J33" s="66">
        <v>0</v>
      </c>
    </row>
    <row r="34" spans="1:10" s="40" customFormat="1" ht="14.25" customHeight="1" hidden="1" thickBot="1">
      <c r="A34" s="59" t="s">
        <v>10</v>
      </c>
      <c r="B34" s="37" t="s">
        <v>45</v>
      </c>
      <c r="C34" s="38">
        <f>C35</f>
        <v>0</v>
      </c>
      <c r="D34" s="38">
        <f>D35</f>
        <v>0</v>
      </c>
      <c r="E34" s="38">
        <f t="shared" si="1"/>
        <v>0</v>
      </c>
      <c r="F34" s="39" t="e">
        <f t="shared" si="2"/>
        <v>#DIV/0!</v>
      </c>
      <c r="G34" s="38">
        <f>G35</f>
        <v>0</v>
      </c>
      <c r="H34" s="38">
        <f>H35</f>
        <v>0</v>
      </c>
      <c r="I34" s="38">
        <f aca="true" t="shared" si="3" ref="I34:I49">SUM(H34-G34)</f>
        <v>0</v>
      </c>
      <c r="J34" s="39">
        <v>0</v>
      </c>
    </row>
    <row r="35" spans="1:10" ht="19.5" customHeight="1" hidden="1" thickBot="1">
      <c r="A35" s="102" t="s">
        <v>42</v>
      </c>
      <c r="B35" s="103" t="s">
        <v>43</v>
      </c>
      <c r="C35" s="104"/>
      <c r="D35" s="104"/>
      <c r="E35" s="104">
        <f t="shared" si="1"/>
        <v>0</v>
      </c>
      <c r="F35" s="105" t="e">
        <f t="shared" si="2"/>
        <v>#DIV/0!</v>
      </c>
      <c r="G35" s="104"/>
      <c r="H35" s="104"/>
      <c r="I35" s="104">
        <f t="shared" si="3"/>
        <v>0</v>
      </c>
      <c r="J35" s="106">
        <v>0</v>
      </c>
    </row>
    <row r="36" spans="1:10" ht="15.75" customHeight="1">
      <c r="A36" s="122" t="s">
        <v>47</v>
      </c>
      <c r="B36" s="46" t="s">
        <v>46</v>
      </c>
      <c r="C36" s="44">
        <f>C38+C37</f>
        <v>32790</v>
      </c>
      <c r="D36" s="44">
        <f>D38+D37</f>
        <v>32779</v>
      </c>
      <c r="E36" s="44">
        <f t="shared" si="1"/>
        <v>-11</v>
      </c>
      <c r="F36" s="74">
        <f t="shared" si="2"/>
        <v>99.96645318694723</v>
      </c>
      <c r="G36" s="44">
        <f>G38</f>
        <v>0</v>
      </c>
      <c r="H36" s="44">
        <f>H38</f>
        <v>0</v>
      </c>
      <c r="I36" s="44">
        <f t="shared" si="3"/>
        <v>0</v>
      </c>
      <c r="J36" s="74">
        <v>0</v>
      </c>
    </row>
    <row r="37" spans="1:10" ht="27" customHeight="1" thickBot="1">
      <c r="A37" s="7" t="s">
        <v>57</v>
      </c>
      <c r="B37" s="29" t="s">
        <v>14</v>
      </c>
      <c r="C37" s="17">
        <v>32790</v>
      </c>
      <c r="D37" s="17">
        <v>32779</v>
      </c>
      <c r="E37" s="17">
        <f t="shared" si="1"/>
        <v>-11</v>
      </c>
      <c r="F37" s="30">
        <f t="shared" si="2"/>
        <v>99.96645318694723</v>
      </c>
      <c r="G37" s="17"/>
      <c r="H37" s="17"/>
      <c r="I37" s="17"/>
      <c r="J37" s="50"/>
    </row>
    <row r="38" spans="1:10" s="68" customFormat="1" ht="15.75" customHeight="1" hidden="1" thickBot="1">
      <c r="A38" s="76" t="s">
        <v>48</v>
      </c>
      <c r="B38" s="77" t="s">
        <v>49</v>
      </c>
      <c r="C38" s="75"/>
      <c r="D38" s="75"/>
      <c r="E38" s="93">
        <f t="shared" si="1"/>
        <v>0</v>
      </c>
      <c r="F38" s="94" t="e">
        <f t="shared" si="2"/>
        <v>#DIV/0!</v>
      </c>
      <c r="G38" s="75"/>
      <c r="H38" s="75"/>
      <c r="I38" s="93">
        <f t="shared" si="3"/>
        <v>0</v>
      </c>
      <c r="J38" s="94" t="e">
        <f>SUM(H38/G38)*100</f>
        <v>#DIV/0!</v>
      </c>
    </row>
    <row r="39" spans="1:10" s="63" customFormat="1" ht="15.75" customHeight="1" thickBot="1">
      <c r="A39" s="78"/>
      <c r="B39" s="80" t="s">
        <v>58</v>
      </c>
      <c r="C39" s="61">
        <f>SUM(C30+C34+C36)</f>
        <v>2658735</v>
      </c>
      <c r="D39" s="61">
        <f>SUM(D30+D34+D36)</f>
        <v>2550158</v>
      </c>
      <c r="E39" s="61">
        <f t="shared" si="1"/>
        <v>-108577</v>
      </c>
      <c r="F39" s="62">
        <f t="shared" si="2"/>
        <v>95.91621579435333</v>
      </c>
      <c r="G39" s="61">
        <f>SUM(G30+G34+G36)</f>
        <v>51400</v>
      </c>
      <c r="H39" s="61">
        <f>SUM(H30+H34+H36)</f>
        <v>0</v>
      </c>
      <c r="I39" s="61">
        <f t="shared" si="3"/>
        <v>-51400</v>
      </c>
      <c r="J39" s="62">
        <f>SUM(H39/G39)*100</f>
        <v>0</v>
      </c>
    </row>
    <row r="40" spans="1:10" s="40" customFormat="1" ht="15.75" customHeight="1">
      <c r="A40" s="123" t="s">
        <v>26</v>
      </c>
      <c r="B40" s="112" t="s">
        <v>27</v>
      </c>
      <c r="C40" s="55">
        <f>C41</f>
        <v>145500</v>
      </c>
      <c r="D40" s="55">
        <f>D41</f>
        <v>142533</v>
      </c>
      <c r="E40" s="55">
        <f t="shared" si="1"/>
        <v>-2967</v>
      </c>
      <c r="F40" s="113">
        <f t="shared" si="2"/>
        <v>97.96082474226804</v>
      </c>
      <c r="G40" s="55">
        <f>SUM(G41+G44)</f>
        <v>0</v>
      </c>
      <c r="H40" s="55">
        <f>SUM(H41+H44)</f>
        <v>0</v>
      </c>
      <c r="I40" s="55">
        <f t="shared" si="3"/>
        <v>0</v>
      </c>
      <c r="J40" s="113">
        <v>0</v>
      </c>
    </row>
    <row r="41" spans="1:10" s="40" customFormat="1" ht="14.25" customHeight="1" hidden="1">
      <c r="A41" s="53"/>
      <c r="B41" s="54" t="s">
        <v>40</v>
      </c>
      <c r="C41" s="55">
        <f>C43</f>
        <v>145500</v>
      </c>
      <c r="D41" s="55">
        <f>D43</f>
        <v>142533</v>
      </c>
      <c r="E41" s="56">
        <f t="shared" si="1"/>
        <v>-2967</v>
      </c>
      <c r="F41" s="57">
        <f t="shared" si="2"/>
        <v>97.96082474226804</v>
      </c>
      <c r="G41" s="56"/>
      <c r="H41" s="56"/>
      <c r="I41" s="56">
        <f t="shared" si="3"/>
        <v>0</v>
      </c>
      <c r="J41" s="58">
        <v>0</v>
      </c>
    </row>
    <row r="42" spans="1:10" ht="3" customHeight="1" hidden="1">
      <c r="A42" s="8" t="s">
        <v>28</v>
      </c>
      <c r="B42" s="6" t="s">
        <v>29</v>
      </c>
      <c r="C42" s="15"/>
      <c r="D42" s="15"/>
      <c r="E42" s="15">
        <f t="shared" si="1"/>
        <v>0</v>
      </c>
      <c r="F42" s="12" t="e">
        <f t="shared" si="2"/>
        <v>#DIV/0!</v>
      </c>
      <c r="G42" s="15"/>
      <c r="H42" s="15"/>
      <c r="I42" s="15">
        <f t="shared" si="3"/>
        <v>0</v>
      </c>
      <c r="J42" s="48">
        <v>0</v>
      </c>
    </row>
    <row r="43" spans="1:10" ht="28.5" customHeight="1" thickBot="1">
      <c r="A43" s="8" t="s">
        <v>30</v>
      </c>
      <c r="B43" s="22" t="s">
        <v>15</v>
      </c>
      <c r="C43" s="15">
        <v>145500</v>
      </c>
      <c r="D43" s="15">
        <v>142533</v>
      </c>
      <c r="E43" s="15">
        <f t="shared" si="1"/>
        <v>-2967</v>
      </c>
      <c r="F43" s="12">
        <f t="shared" si="2"/>
        <v>97.96082474226804</v>
      </c>
      <c r="G43" s="15"/>
      <c r="H43" s="15"/>
      <c r="I43" s="15">
        <f t="shared" si="3"/>
        <v>0</v>
      </c>
      <c r="J43" s="48">
        <v>0</v>
      </c>
    </row>
    <row r="44" spans="1:10" s="40" customFormat="1" ht="39.75" customHeight="1" hidden="1">
      <c r="A44" s="45"/>
      <c r="B44" s="46" t="s">
        <v>41</v>
      </c>
      <c r="C44" s="42"/>
      <c r="D44" s="42"/>
      <c r="E44" s="42">
        <f t="shared" si="1"/>
        <v>0</v>
      </c>
      <c r="F44" s="43">
        <v>0</v>
      </c>
      <c r="G44" s="42">
        <f>SUM(G45:G46)</f>
        <v>0</v>
      </c>
      <c r="H44" s="42">
        <f>SUM(H45:H46)</f>
        <v>0</v>
      </c>
      <c r="I44" s="42">
        <f t="shared" si="3"/>
        <v>0</v>
      </c>
      <c r="J44" s="43" t="e">
        <f aca="true" t="shared" si="4" ref="J44:J49">SUM(H44/G44)*100</f>
        <v>#DIV/0!</v>
      </c>
    </row>
    <row r="45" spans="1:10" ht="17.25" customHeight="1" hidden="1">
      <c r="A45" s="8" t="s">
        <v>28</v>
      </c>
      <c r="B45" s="6" t="s">
        <v>29</v>
      </c>
      <c r="C45" s="15"/>
      <c r="D45" s="15"/>
      <c r="E45" s="15">
        <f t="shared" si="1"/>
        <v>0</v>
      </c>
      <c r="F45" s="12">
        <v>0</v>
      </c>
      <c r="G45" s="15"/>
      <c r="H45" s="15"/>
      <c r="I45" s="15">
        <f t="shared" si="3"/>
        <v>0</v>
      </c>
      <c r="J45" s="12" t="e">
        <f t="shared" si="4"/>
        <v>#DIV/0!</v>
      </c>
    </row>
    <row r="46" spans="1:10" ht="41.25" customHeight="1" hidden="1" thickBot="1">
      <c r="A46" s="8" t="s">
        <v>30</v>
      </c>
      <c r="B46" s="6" t="s">
        <v>15</v>
      </c>
      <c r="C46" s="15"/>
      <c r="D46" s="15"/>
      <c r="E46" s="15">
        <f t="shared" si="1"/>
        <v>0</v>
      </c>
      <c r="F46" s="12">
        <v>0</v>
      </c>
      <c r="G46" s="15"/>
      <c r="H46" s="15"/>
      <c r="I46" s="15">
        <f t="shared" si="3"/>
        <v>0</v>
      </c>
      <c r="J46" s="12" t="e">
        <f t="shared" si="4"/>
        <v>#DIV/0!</v>
      </c>
    </row>
    <row r="47" spans="1:10" ht="3.75" customHeight="1" hidden="1">
      <c r="A47" s="8" t="s">
        <v>11</v>
      </c>
      <c r="B47" s="6" t="s">
        <v>54</v>
      </c>
      <c r="C47" s="15"/>
      <c r="D47" s="18"/>
      <c r="E47" s="15">
        <f t="shared" si="1"/>
        <v>0</v>
      </c>
      <c r="F47" s="12" t="e">
        <f>SUM(D47/C47)*100</f>
        <v>#DIV/0!</v>
      </c>
      <c r="G47" s="15"/>
      <c r="H47" s="18"/>
      <c r="I47" s="15">
        <f t="shared" si="3"/>
        <v>0</v>
      </c>
      <c r="J47" s="12" t="e">
        <f t="shared" si="4"/>
        <v>#DIV/0!</v>
      </c>
    </row>
    <row r="48" spans="1:10" ht="3.75" customHeight="1" hidden="1" thickBot="1">
      <c r="A48" s="9">
        <v>9800</v>
      </c>
      <c r="B48" s="24" t="s">
        <v>55</v>
      </c>
      <c r="C48" s="19"/>
      <c r="D48" s="16"/>
      <c r="E48" s="16">
        <f t="shared" si="1"/>
        <v>0</v>
      </c>
      <c r="F48" s="13" t="e">
        <f>SUM(D48/C48)*100</f>
        <v>#DIV/0!</v>
      </c>
      <c r="G48" s="19"/>
      <c r="H48" s="16"/>
      <c r="I48" s="16">
        <f t="shared" si="3"/>
        <v>0</v>
      </c>
      <c r="J48" s="13" t="e">
        <f t="shared" si="4"/>
        <v>#DIV/0!</v>
      </c>
    </row>
    <row r="49" spans="1:10" s="81" customFormat="1" ht="21.75" customHeight="1" thickBot="1">
      <c r="A49" s="82">
        <v>900203</v>
      </c>
      <c r="B49" s="83" t="s">
        <v>59</v>
      </c>
      <c r="C49" s="84">
        <f>SUM(C39+C40)</f>
        <v>2804235</v>
      </c>
      <c r="D49" s="84">
        <f>SUM(D39+D40)</f>
        <v>2692691</v>
      </c>
      <c r="E49" s="85">
        <f t="shared" si="1"/>
        <v>-111544</v>
      </c>
      <c r="F49" s="86">
        <f>SUM(D49/C49)*100</f>
        <v>96.02230198253713</v>
      </c>
      <c r="G49" s="84">
        <f>SUM(G39+G40)</f>
        <v>51400</v>
      </c>
      <c r="H49" s="84">
        <f>SUM(H39+H40)</f>
        <v>0</v>
      </c>
      <c r="I49" s="85">
        <f t="shared" si="3"/>
        <v>-51400</v>
      </c>
      <c r="J49" s="86">
        <f t="shared" si="4"/>
        <v>0</v>
      </c>
    </row>
    <row r="50" spans="2:9" ht="11.25" customHeight="1" hidden="1">
      <c r="B50" s="11"/>
      <c r="C50" s="11"/>
      <c r="D50" s="11"/>
      <c r="E50" s="11"/>
      <c r="G50" s="11"/>
      <c r="H50" s="11"/>
      <c r="I50" s="11"/>
    </row>
    <row r="51" spans="2:9" ht="12.75" hidden="1">
      <c r="B51" s="11"/>
      <c r="C51" s="11"/>
      <c r="D51" s="11"/>
      <c r="E51" s="11"/>
      <c r="G51" s="11"/>
      <c r="H51" s="11"/>
      <c r="I51" s="11"/>
    </row>
    <row r="52" spans="2:9" ht="12.75" hidden="1">
      <c r="B52" s="11"/>
      <c r="C52" s="11"/>
      <c r="D52" s="11"/>
      <c r="E52" s="11"/>
      <c r="G52" s="11"/>
      <c r="H52" s="11"/>
      <c r="I52" s="11"/>
    </row>
    <row r="53" spans="2:9" ht="12.75" hidden="1">
      <c r="B53" s="11"/>
      <c r="C53" s="11"/>
      <c r="D53" s="11"/>
      <c r="E53" s="11"/>
      <c r="G53" s="11"/>
      <c r="H53" s="11"/>
      <c r="I53" s="11"/>
    </row>
    <row r="54" spans="1:9" ht="20.25" customHeight="1">
      <c r="A54" s="125" t="s">
        <v>13</v>
      </c>
      <c r="B54" s="125"/>
      <c r="C54" s="125"/>
      <c r="D54" s="11"/>
      <c r="E54" s="25"/>
      <c r="G54" s="11"/>
      <c r="H54" s="11"/>
      <c r="I54" s="3" t="s">
        <v>31</v>
      </c>
    </row>
    <row r="55" spans="2:9" ht="12.75">
      <c r="B55" s="2"/>
      <c r="C55" s="3"/>
      <c r="D55" s="3"/>
      <c r="E55" s="3"/>
      <c r="G55" s="3"/>
      <c r="H55" s="3"/>
      <c r="I55" s="3"/>
    </row>
    <row r="56" spans="4:8" ht="12.75">
      <c r="D56" s="23"/>
      <c r="H56" s="23"/>
    </row>
  </sheetData>
  <sheetProtection/>
  <mergeCells count="10">
    <mergeCell ref="A54:C54"/>
    <mergeCell ref="A3:F3"/>
    <mergeCell ref="A1:J1"/>
    <mergeCell ref="A2:J2"/>
    <mergeCell ref="C5:F5"/>
    <mergeCell ref="G5:J5"/>
    <mergeCell ref="A7:J7"/>
    <mergeCell ref="A29:J29"/>
    <mergeCell ref="B5:B6"/>
    <mergeCell ref="A5:A6"/>
  </mergeCells>
  <printOptions/>
  <pageMargins left="0.3937007874015748" right="0.3937007874015748" top="0.5118110236220472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Nachalnuk</dc:creator>
  <cp:keywords/>
  <dc:description/>
  <cp:lastModifiedBy>Admin</cp:lastModifiedBy>
  <cp:lastPrinted>2024-02-08T15:04:00Z</cp:lastPrinted>
  <dcterms:created xsi:type="dcterms:W3CDTF">2009-07-06T09:41:35Z</dcterms:created>
  <dcterms:modified xsi:type="dcterms:W3CDTF">2024-02-16T13:37:34Z</dcterms:modified>
  <cp:category/>
  <cp:version/>
  <cp:contentType/>
  <cp:contentStatus/>
</cp:coreProperties>
</file>