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470" tabRatio="921" activeTab="2"/>
  </bookViews>
  <sheets>
    <sheet name="дод1" sheetId="1" r:id="rId1"/>
    <sheet name="дод2" sheetId="2" r:id="rId2"/>
    <sheet name="Дод3" sheetId="3" r:id="rId3"/>
  </sheets>
  <definedNames>
    <definedName name="_xlfn.AGGREGATE" hidden="1">#NAME?</definedName>
    <definedName name="_xlnm._FilterDatabase" localSheetId="1" hidden="1">'дод2'!$S$2:$S$286</definedName>
    <definedName name="_xlnm.Print_Titles" localSheetId="0">'дод1'!$8:$10</definedName>
    <definedName name="_xlnm.Print_Titles" localSheetId="1">'дод2'!$8:$14</definedName>
    <definedName name="_xlnm.Print_Area" localSheetId="0">'дод1'!$A$1:$F$129</definedName>
    <definedName name="_xlnm.Print_Area" localSheetId="1">'дод2'!$A$1:$R$287</definedName>
  </definedNames>
  <calcPr fullCalcOnLoad="1"/>
</workbook>
</file>

<file path=xl/sharedStrings.xml><?xml version="1.0" encoding="utf-8"?>
<sst xmlns="http://schemas.openxmlformats.org/spreadsheetml/2006/main" count="961" uniqueCount="686">
  <si>
    <t xml:space="preserve">Субвенція з державного бюджету місцевим бюджетам для сплати заборгованості за поставлене у 2012 році медичне обладнання вітчизняного виробництва </t>
  </si>
  <si>
    <t>Управління екології та природних ресурсів Житомирської обласної державної адміністрації</t>
  </si>
  <si>
    <t>1100000</t>
  </si>
  <si>
    <t>1110000</t>
  </si>
  <si>
    <t>0900000</t>
  </si>
  <si>
    <t>0910000</t>
  </si>
  <si>
    <t>0913112</t>
  </si>
  <si>
    <t>1014030</t>
  </si>
  <si>
    <t>4040</t>
  </si>
  <si>
    <t>Забезпечення діяльності музеїв i виставок</t>
  </si>
  <si>
    <t>0443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</si>
  <si>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</si>
  <si>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0813035</t>
  </si>
  <si>
    <t>0813041</t>
  </si>
  <si>
    <t>Надання допомоги при народження дитини</t>
  </si>
  <si>
    <t>0813044</t>
  </si>
  <si>
    <t>Надання допомоги на дітей, над якими  встановлено опіку чи піклування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</si>
  <si>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</si>
  <si>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Плата за послуги, що надаються бюджетними установами згідно з їх основною діяльністю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</si>
  <si>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</si>
  <si>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</si>
  <si>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</si>
  <si>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1115062</t>
  </si>
  <si>
    <t>Інші джерела власних надходжень бюджетних установ</t>
  </si>
  <si>
    <t>Рентна плата за користування надрами</t>
  </si>
  <si>
    <t>Субвенція з державного бюджету місцевим бюджетам на будівництво, реконструкцію, ремонт автомобільних доріг комунальної власності</t>
  </si>
  <si>
    <t>0160</t>
  </si>
  <si>
    <t>Проведення місцевих виборів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</si>
  <si>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</si>
  <si>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Податок на прибуток підприємств та фінансових установ комунальної власності</t>
  </si>
  <si>
    <t>Утримання закладів, що надають соціальні послуги дітям, які опинились у складних життєвих обставинах</t>
  </si>
  <si>
    <t>Новоград-Волинська районна державна адміністрація</t>
  </si>
  <si>
    <t>0215053</t>
  </si>
  <si>
    <t>0611020</t>
  </si>
  <si>
    <t>0921</t>
  </si>
  <si>
    <t>1611130</t>
  </si>
  <si>
    <t>(грн)</t>
  </si>
  <si>
    <t>Здійснення заходів та реалізація проектів на виконання Державної цільової соціальної програми «Молодь України»</t>
  </si>
  <si>
    <t>1115051</t>
  </si>
  <si>
    <t>Рентна плата за спеціальне використання води для потреб гідроенергетики</t>
  </si>
  <si>
    <t>Доходи від операцій з капіталом</t>
  </si>
  <si>
    <t>Надходження від продажу основного капіталу</t>
  </si>
  <si>
    <t>Утримання та навчально-тренувальна робота комунальних дитячо-юнацьких спортивних шкіл</t>
  </si>
  <si>
    <t>Проектування, реставрація та охорона пам'яток архітектури</t>
  </si>
  <si>
    <t>1018410</t>
  </si>
  <si>
    <t>8410</t>
  </si>
  <si>
    <t>Фінансова підтримка засобів масової інформації</t>
  </si>
  <si>
    <t>1113121</t>
  </si>
  <si>
    <t>3121</t>
  </si>
  <si>
    <t>Додаток 1</t>
  </si>
  <si>
    <t>Плата за ліцензії та сертифікати, що сплачується ліцензіатами за місцем здійснення діяльності</t>
  </si>
  <si>
    <t>Найменування головного розпорядника коштів місцевого бюджету / відповідального виконавця , найменування бюджетної програми згідно з Типовою програмною класифікацією видатків та кредитування місцевих бюджетів</t>
  </si>
  <si>
    <t>Надання допомоги на дiтей, хворих на тяжкi перинатальнi ураження нервової системи, тяжкi вродженi вади розвитку, рiдкiснi орфаннi захворювання, онкологiчнi онкогематологiчнi захворювання, дитячий церебральний паралiч, тяжкi психiчнi розлади, цукровий дiаб</t>
  </si>
  <si>
    <t xml:space="preserve"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</si>
  <si>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</t>
  </si>
  <si>
    <t xml:space="preserve">Грошова компенсація за належні для отримання жилі приміщення для сімей загиблих осіб, визначених у абзаці чотирнадцятому  пункту 1 статті 10 Закону України «Про статус ветеранів війни, гарантії їх соціального захисту», для осіб з інвалідністю І-ІІ групи, </t>
  </si>
  <si>
    <t xml:space="preserve">Надання загальної середньої освіти 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</t>
  </si>
  <si>
    <t>Забезпечення соціальними послугами стаціонарного догляду з наданням місця для проживання, всебічної підтримки, захисту та безпеки особам, які не можуть вести самостійний спосіб життя через похилий вік, фізичні та розумові вади, психічні захворювання або і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</si>
  <si>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м. Киє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</si>
  <si>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</si>
  <si>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</t>
  </si>
  <si>
    <t>Код Типової програмної класифікації видатків та кредитування місцевого бюджету</t>
  </si>
  <si>
    <t xml:space="preserve">   Додаток  2</t>
  </si>
  <si>
    <t xml:space="preserve">   до рішення районної ради</t>
  </si>
  <si>
    <t xml:space="preserve">                                                    до рішення районної ради</t>
  </si>
  <si>
    <t>Звягельська районна рада</t>
  </si>
  <si>
    <t>1. Показники міжбюджетних трансфертів з інших бюджетів</t>
  </si>
  <si>
    <t>Код Класифікації доходу бюджету/ Код бюджету</t>
  </si>
  <si>
    <t>Найменування трансферту/Найменування бюджету - надавача міжбюджетного трансферту</t>
  </si>
  <si>
    <t>I. Трансферти до загального фонду бюджету</t>
  </si>
  <si>
    <t>Найменування трансферту 1</t>
  </si>
  <si>
    <t>Найменування бюджету 1</t>
  </si>
  <si>
    <t>Найменування бюджету 2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</si>
  <si>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</si>
  <si>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</si>
  <si>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</si>
  <si>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</si>
  <si>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</si>
  <si>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</si>
  <si>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</si>
  <si>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>Найменування трансферту/Найменування бюджету - отримувача міжбюджетного трансферту</t>
  </si>
  <si>
    <t>I. Трансферти із загального фонду бюджету</t>
  </si>
  <si>
    <t xml:space="preserve">від 20 грудня 2023 року № </t>
  </si>
  <si>
    <t xml:space="preserve">   від 20 грудня 2023 року № </t>
  </si>
  <si>
    <t xml:space="preserve">                                                      від 20 грудня 2023 року № </t>
  </si>
  <si>
    <t xml:space="preserve">                         Додаток 3</t>
  </si>
  <si>
    <t>06553000000</t>
  </si>
  <si>
    <t>Бюджет Новоград-Волинської міської територіальної громади</t>
  </si>
  <si>
    <t>Державний бюджет</t>
  </si>
  <si>
    <t>II. Трансферти із спеціального фонду бюджету</t>
  </si>
  <si>
    <t>у тому числі бюджет розвитку</t>
  </si>
  <si>
    <t>УСЬОГО</t>
  </si>
  <si>
    <r>
      <t>Будівництво</t>
    </r>
    <r>
      <rPr>
        <i/>
        <vertAlign val="superscript"/>
        <sz val="14"/>
        <color indexed="8"/>
        <rFont val="Times New Roman"/>
        <family val="1"/>
      </rPr>
      <t>1</t>
    </r>
    <r>
      <rPr>
        <i/>
        <sz val="14"/>
        <color indexed="8"/>
        <rFont val="Times New Roman"/>
        <family val="1"/>
      </rPr>
      <t xml:space="preserve"> споруд, установ та закладів фізичної культури і спорту</t>
    </r>
  </si>
  <si>
    <t>Відділ економічного розвитку, торгівлі та інфраструктури Новоград-Волинської районної державної адміністрації</t>
  </si>
  <si>
    <t>2717462</t>
  </si>
  <si>
    <t>7462</t>
  </si>
  <si>
    <t>усього</t>
  </si>
  <si>
    <t>в тому числі бюджет розвитку</t>
  </si>
  <si>
    <t>Х</t>
  </si>
  <si>
    <t>Розподіл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</si>
  <si>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</si>
  <si>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</si>
  <si>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Код Програмної класифікації видатків та кредитування  місцевих бюджетів</t>
  </si>
  <si>
    <t>Рентна плата за користування  надрами  для видобування корисних копалин місцевого значення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</si>
  <si>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</si>
  <si>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</si>
  <si>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</si>
  <si>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Рентна плата за спеціальне використання води (крім рентної плати за спеціальне використання води водних об"єктів місцевого значення)</t>
  </si>
  <si>
    <t>Плата за ліцензії на право роздрібної торгівлі алкогольними напоями та тютюновими виробами</t>
  </si>
  <si>
    <t>Стабілізаційна дотація</t>
  </si>
  <si>
    <t>Управління цивільного захисту населення Житомирської обласної державної адміністрації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</si>
  <si>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</si>
  <si>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3719750</t>
  </si>
  <si>
    <t>9750</t>
  </si>
  <si>
    <t>Субвенція з місцевого бюджету на співфінансування інвестиційних проектів</t>
  </si>
  <si>
    <t>2818330</t>
  </si>
  <si>
    <t>8330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</si>
  <si>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</si>
  <si>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0719420</t>
  </si>
  <si>
    <t>9420</t>
  </si>
  <si>
    <t>0210191</t>
  </si>
  <si>
    <t>0191</t>
  </si>
  <si>
    <t>0218220</t>
  </si>
  <si>
    <t>8220</t>
  </si>
  <si>
    <t>Заходи та роботи з мобілізаційної підготоки місцевого значення</t>
  </si>
  <si>
    <t>Відділ освіти  Новоград-Волинської районної державної адміністрації</t>
  </si>
  <si>
    <t>Проведення навчально-тренувальних зборів і змагань з олімпійських видів спорту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</si>
  <si>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</si>
  <si>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Надходження від ввезення палива на митну територію України податковими агентами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</si>
  <si>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</si>
  <si>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</si>
  <si>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</si>
  <si>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>Плата за розміщення тимчасово вільних коштів місцевих бюджетів</t>
  </si>
  <si>
    <t>Виконання інвестиційних проектів в рамках здійснення заходів щодо соціально-економічного розвитку окремих територій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</si>
  <si>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</si>
  <si>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1080</t>
  </si>
  <si>
    <t>0960</t>
  </si>
  <si>
    <t>1120</t>
  </si>
  <si>
    <t>0941</t>
  </si>
  <si>
    <t>Управління національно-патріотичного виховання, молоді та спорту Житомирської обласної державної адміністрації</t>
  </si>
  <si>
    <t>Адміністративний збір за державну реєстрацію речових прав на нерухоме майно та їх обтяжень</t>
  </si>
  <si>
    <t>Дотації  з місцевих бюджетів іншим місцевим бюджетам</t>
  </si>
  <si>
    <t>Субвенція  з місцевого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</si>
  <si>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2313242</t>
  </si>
  <si>
    <t>3242</t>
  </si>
  <si>
    <t>Екстрена та швидка медична допомога населенню</t>
  </si>
  <si>
    <t>Навчання та трудове влаштування осіб з інвалідністю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</si>
  <si>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</si>
  <si>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</si>
  <si>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1115033</t>
  </si>
  <si>
    <t>5033</t>
  </si>
  <si>
    <t>з них:</t>
  </si>
  <si>
    <t>Надходження коштів від відшкодування втрат сільськогосподарського і лісогосподарського виробництва</t>
  </si>
  <si>
    <t>Надходження від орендної плати за користування цілісним майновим комплексом та іншим державним майном</t>
  </si>
  <si>
    <t>Субвенція з місцевого бюджету за рахунок залишку коштів медичної субвенції, що утворився на початок бюджетного періоду</t>
  </si>
  <si>
    <t>0719770</t>
  </si>
  <si>
    <t xml:space="preserve">Інші субвенції з місцевого бюджету </t>
  </si>
  <si>
    <t>2040</t>
  </si>
  <si>
    <t>Санаторно-курортна допомога населенню</t>
  </si>
  <si>
    <t>0800000</t>
  </si>
  <si>
    <t>0810000</t>
  </si>
  <si>
    <t>0813050</t>
  </si>
  <si>
    <t>0813160</t>
  </si>
  <si>
    <t>Забезпечення підготовки спортсменів школами вищої спортивної майстерності</t>
  </si>
  <si>
    <t>6084</t>
  </si>
  <si>
    <t>1116084</t>
  </si>
  <si>
    <t>0610</t>
  </si>
  <si>
    <t>1600000</t>
  </si>
  <si>
    <t>1610000</t>
  </si>
  <si>
    <t>1611070</t>
  </si>
  <si>
    <t>1611120</t>
  </si>
  <si>
    <t>1611140</t>
  </si>
  <si>
    <t>1612010</t>
  </si>
  <si>
    <t>1612030</t>
  </si>
  <si>
    <t>1613101</t>
  </si>
  <si>
    <t>1613102</t>
  </si>
  <si>
    <t>1613103</t>
  </si>
  <si>
    <t>1613111</t>
  </si>
  <si>
    <t>1615031</t>
  </si>
  <si>
    <t>1612020</t>
  </si>
  <si>
    <t>1612040</t>
  </si>
  <si>
    <t>1612100</t>
  </si>
  <si>
    <t>Пільгове мидичне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</si>
  <si>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</si>
  <si>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 нства та дітям з інвалідністю</t>
  </si>
  <si>
    <t>Субвенція з місцевого бюджету на фінансування забезпечення будівництва, ремонту і утримання автомобільних доріг загального користування місцевого значення, вулиць  і доріг комунальної власності у населених пунктах за рахунок відповідної субвенції з державного бюджету</t>
  </si>
  <si>
    <t>9620</t>
  </si>
  <si>
    <t>3719620</t>
  </si>
  <si>
    <t>Надходжнення від орендної плати за користування майновим комплексом та іншим майном, що перебуває в комунальній власності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</si>
  <si>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</si>
  <si>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у абзаці чотирнадцятому 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каліцтва, контузії чи інших ушкоджень здоров’я, одержаних під час безпосередньої участі в Революції Гідності, визначених пунктом 10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</si>
  <si>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Служба у справах дітей Новоград-Волинської районної державної адміністрації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</si>
  <si>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</si>
  <si>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0117693</t>
  </si>
  <si>
    <t>1612070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</si>
  <si>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</si>
  <si>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Власні надходження бюджетних установ </t>
  </si>
  <si>
    <t>Надходження від плати за послуги, що надаються бюджетними установами згідно із законодавством</t>
  </si>
  <si>
    <t>0100000</t>
  </si>
  <si>
    <t>Субвенція з місцевого бюджету місцевим бюджетам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</si>
  <si>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субвенціі з місцевого бюджету</t>
  </si>
  <si>
    <t>Авансові внески з податку на прибуток підприємств та фінансових установ комунальної власності</t>
  </si>
  <si>
    <t>Сектор охорони здоров'я Новоград-Волинської районної державної адміністрації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</si>
  <si>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</si>
  <si>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</si>
  <si>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</si>
  <si>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</si>
  <si>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Фіксований податок на доходи фізичних осіб від зайняття підприємницькою діяльністю</t>
  </si>
  <si>
    <t>Податок на прибуток підприємств</t>
  </si>
  <si>
    <t>0111</t>
  </si>
  <si>
    <t>1090</t>
  </si>
  <si>
    <t>0511</t>
  </si>
  <si>
    <t>0180</t>
  </si>
  <si>
    <t>1140</t>
  </si>
  <si>
    <t>0950</t>
  </si>
  <si>
    <t>0133</t>
  </si>
  <si>
    <t>1040</t>
  </si>
  <si>
    <t>0922</t>
  </si>
  <si>
    <t>1070</t>
  </si>
  <si>
    <t>Плата за використання інших природних ресурсів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</si>
  <si>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</si>
  <si>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3719130</t>
  </si>
  <si>
    <t>0116020</t>
  </si>
  <si>
    <t>6020</t>
  </si>
  <si>
    <t>0620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</si>
  <si>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</si>
  <si>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0813192</t>
  </si>
  <si>
    <t>1614081</t>
  </si>
  <si>
    <t>Забезпечення діяльності інших закладів в галузі культури і мистецтва</t>
  </si>
  <si>
    <t>1614082</t>
  </si>
  <si>
    <t>Інші заклади в галузі культури і мистецтва</t>
  </si>
  <si>
    <t>1117370</t>
  </si>
  <si>
    <t>1617330</t>
  </si>
  <si>
    <t>7330</t>
  </si>
  <si>
    <t>1617367</t>
  </si>
  <si>
    <t>7367</t>
  </si>
  <si>
    <t xml:space="preserve">Виконання інвестиційних проектів в рамках реалізації заходів, спрямованих на розвиток системи охорони здоров'я у сільській місцевості
</t>
  </si>
  <si>
    <t>1615033</t>
  </si>
  <si>
    <t xml:space="preserve">Забезпечення підготовки спортсменів школами вищої спортивної майстерності </t>
  </si>
  <si>
    <t>1612050</t>
  </si>
  <si>
    <t>1919540</t>
  </si>
  <si>
    <t>1611080</t>
  </si>
  <si>
    <t>3718500</t>
  </si>
  <si>
    <t>8500</t>
  </si>
  <si>
    <t>Нерозподілені трансферти з державного бюджету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</si>
  <si>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</si>
  <si>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</si>
  <si>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0813021</t>
  </si>
  <si>
    <t>Медико-соціальний захист дітей-сиріт і дітей, позбавлених батьківського піклування</t>
  </si>
  <si>
    <t>2100</t>
  </si>
  <si>
    <t>0724</t>
  </si>
  <si>
    <t>0722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</si>
  <si>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</si>
  <si>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</si>
  <si>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>видатки розвитку</t>
  </si>
  <si>
    <t>0813082</t>
  </si>
  <si>
    <t>0813083</t>
  </si>
  <si>
    <t>Надання допомоги по догляду за особами з інвалідністю І чи ІІ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</si>
  <si>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</si>
  <si>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</si>
  <si>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</si>
  <si>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3710000</t>
  </si>
  <si>
    <t>3700000</t>
  </si>
  <si>
    <t>3718700</t>
  </si>
  <si>
    <t>8700</t>
  </si>
  <si>
    <t>3719120</t>
  </si>
  <si>
    <t xml:space="preserve">Дотація з місцевого бюджету за рахунок стабілізаційної дотації з державного бюджету </t>
  </si>
  <si>
    <t>1611090</t>
  </si>
  <si>
    <t>0215031</t>
  </si>
  <si>
    <t>0916083</t>
  </si>
  <si>
    <t>Відділ культури Новоград-Волинської районної державної адміністрації</t>
  </si>
  <si>
    <t>0828</t>
  </si>
  <si>
    <t>Забезпечення діяльності палаців і будинків культури, клубів, центрів дозвілля та інших клубних закладів</t>
  </si>
  <si>
    <t>Утримання та забезпечення діяльності центрів соціальних служб для сім'ї, дітей та молоді</t>
  </si>
  <si>
    <t>Лікарсько-акушерська допомога вагітним, породіллям та новонародженим</t>
  </si>
  <si>
    <t>1614030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</si>
  <si>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</si>
  <si>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</si>
  <si>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Утримання та розвиток транспортної інфраструктури</t>
  </si>
  <si>
    <t xml:space="preserve">Інша діяльність у сфері транспорту </t>
  </si>
  <si>
    <t>0110000</t>
  </si>
  <si>
    <t>Податкові надходження</t>
  </si>
  <si>
    <t>Плата за спеціальне викоистання диких тварин</t>
  </si>
  <si>
    <t>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здоров’я, що надають первинну медичну допомогу, у непілотних регіонах</t>
  </si>
  <si>
    <t>3719510</t>
  </si>
  <si>
    <t>Кошти, отримані від учасника-переможця процедури закупівлі під час укладання договору про закупівлю як забезпечення виконання цього договору, які не підлягають поверненню учаснику-переможцю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</si>
  <si>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</si>
  <si>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9570</t>
  </si>
  <si>
    <t>0813087</t>
  </si>
  <si>
    <t>Допомога на дітей, які виховуються в багатодітних сімях</t>
  </si>
  <si>
    <t>3719320</t>
  </si>
  <si>
    <t xml:space="preserve">Рентна плата за спеціальне використання лісових ресурсів в частині деревини, заготовленої в порядку рубок головного користування </t>
  </si>
  <si>
    <t>Рентна плата за спеціальне використання води</t>
  </si>
  <si>
    <t>Інші заходи у сфері засобів масової інформації</t>
  </si>
  <si>
    <t>0470</t>
  </si>
  <si>
    <t>Інші заходи та заклади молодіжної політики</t>
  </si>
  <si>
    <t>1617310</t>
  </si>
  <si>
    <t>7310</t>
  </si>
  <si>
    <t>1617325</t>
  </si>
  <si>
    <t>7325</t>
  </si>
  <si>
    <t>1617370</t>
  </si>
  <si>
    <t>7370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</si>
  <si>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</si>
  <si>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Інші заходи, пов'язані з економічною діяльністю</t>
  </si>
  <si>
    <t>Код</t>
  </si>
  <si>
    <t>0763</t>
  </si>
  <si>
    <t>0824</t>
  </si>
  <si>
    <t>1030</t>
  </si>
  <si>
    <t>3101</t>
  </si>
  <si>
    <t>1010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</si>
  <si>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</si>
  <si>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3102</t>
  </si>
  <si>
    <t>1020</t>
  </si>
  <si>
    <t>3103</t>
  </si>
  <si>
    <t>2400000</t>
  </si>
  <si>
    <t>2410000</t>
  </si>
  <si>
    <t>Заходи державної політики з питань сім'ї</t>
  </si>
  <si>
    <t>Офіційні трансферти</t>
  </si>
  <si>
    <t>1000000</t>
  </si>
  <si>
    <t>1010000</t>
  </si>
  <si>
    <t>Рентна плата за користування надрами для видобування корисних копалин загальнодержавного значення</t>
  </si>
  <si>
    <t>з них</t>
  </si>
  <si>
    <t>бюджет розвитку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</si>
  <si>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</si>
  <si>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</si>
  <si>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Субвенція з державного бюджету місцевим бюджетам на соціально-економічний розвиток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</si>
  <si>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</si>
  <si>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</si>
  <si>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</si>
  <si>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</si>
  <si>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сім'ям</t>
  </si>
  <si>
    <t>Надання допомоги у зв'язку з вагітністю і пологами</t>
  </si>
  <si>
    <t>0813042</t>
  </si>
  <si>
    <t>Надання допомоги при усиновленні дитини</t>
  </si>
  <si>
    <t>0813043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</si>
  <si>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</si>
  <si>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</si>
  <si>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0990</t>
  </si>
  <si>
    <t>5022</t>
  </si>
  <si>
    <t>0810</t>
  </si>
  <si>
    <t>1113111</t>
  </si>
  <si>
    <t>0813045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</si>
  <si>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</si>
  <si>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</si>
  <si>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3241</t>
  </si>
  <si>
    <t>Забезпечення діяльності інших закладів у сфері соціального захисту і соціального забезпечення</t>
  </si>
  <si>
    <t>0813221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</si>
  <si>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</si>
  <si>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0218110</t>
  </si>
  <si>
    <t>0819770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</si>
  <si>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</si>
  <si>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</si>
  <si>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</si>
  <si>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Проведення навчально-тренувальних зборів і змагань та заходів зі спорту осіб з інвалідністю</t>
  </si>
  <si>
    <t>1900000</t>
  </si>
  <si>
    <t>1910000</t>
  </si>
  <si>
    <t>1917440</t>
  </si>
  <si>
    <t>1917450</t>
  </si>
  <si>
    <t>Управління дорожнього будівництва та інфраструктури Житомирської обласної державної адміністрації</t>
  </si>
  <si>
    <t>1617361</t>
  </si>
  <si>
    <t>7361</t>
  </si>
  <si>
    <t>МІЖБЮДЖЕТНІ ТРАНСФЕРТИ НА 2023 РІК</t>
  </si>
  <si>
    <t>Співфінансування інвестиційних проектів, що реалізуються за рахунок коштів державного фонду регіонального розвитку</t>
  </si>
  <si>
    <t>1117700</t>
  </si>
  <si>
    <t>7700</t>
  </si>
  <si>
    <t xml:space="preserve">Методичне забезпечення діяльності навчальних закладів 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</si>
  <si>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</si>
  <si>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</si>
  <si>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</si>
  <si>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</si>
  <si>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</si>
  <si>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2144</t>
  </si>
  <si>
    <t>Централізовані заходи з лікування хворих на цукровий та нецукровий діабет</t>
  </si>
  <si>
    <t>0712152</t>
  </si>
  <si>
    <t>2152</t>
  </si>
  <si>
    <t>Інші програми та заходи у сфері охорони здоров’я</t>
  </si>
  <si>
    <t>0714030</t>
  </si>
  <si>
    <t>Забезпечення діяльності бібліотек</t>
  </si>
  <si>
    <t>9410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</si>
  <si>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</si>
  <si>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</si>
  <si>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1115052</t>
  </si>
  <si>
    <t>5052</t>
  </si>
  <si>
    <t>видатків районного бюджету на 2024 рік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</si>
  <si>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</si>
  <si>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</si>
  <si>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0212111</t>
  </si>
  <si>
    <t>0212152</t>
  </si>
  <si>
    <r>
      <t>Інші програми та захлди у сфері охорони здоров</t>
    </r>
    <r>
      <rPr>
        <sz val="12"/>
        <rFont val="Arial Cyr"/>
        <family val="0"/>
      </rPr>
      <t>’я</t>
    </r>
  </si>
  <si>
    <t>Забезпечення соціальними послугами за місцем проживання громадян, які не здатні до самообслуговування у зв'язку з похилим віком, хворобою,інвалідністю</t>
  </si>
  <si>
    <t>0813180</t>
  </si>
  <si>
    <t>Надходження рентної плати за спеціальне використання води від підприємств житлово-комунального господарства</t>
  </si>
  <si>
    <t>Управління агропромислового розвитку Житомирської обласної державної адміністрації</t>
  </si>
  <si>
    <t>Надходження від скидів забруднюючих речовин безпосередньо у водні об"єкти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</si>
  <si>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</si>
  <si>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</si>
  <si>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</si>
  <si>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3111</t>
  </si>
  <si>
    <t>1115021</t>
  </si>
  <si>
    <t>1113131</t>
  </si>
  <si>
    <t>3131</t>
  </si>
  <si>
    <t>1113133</t>
  </si>
  <si>
    <t>3133</t>
  </si>
  <si>
    <t>1113140</t>
  </si>
  <si>
    <t>3140</t>
  </si>
  <si>
    <t>1115011</t>
  </si>
  <si>
    <t>5011</t>
  </si>
  <si>
    <t>1115012</t>
  </si>
  <si>
    <t>5012</t>
  </si>
  <si>
    <t>5021</t>
  </si>
  <si>
    <t>1115022</t>
  </si>
  <si>
    <t>1115031</t>
  </si>
  <si>
    <t>5031</t>
  </si>
  <si>
    <t>1115032</t>
  </si>
  <si>
    <t>5032</t>
  </si>
  <si>
    <t>Проведення навчально-тренувальних зборів і змагань з неолімпійських видів спорту</t>
  </si>
  <si>
    <t xml:space="preserve"> </t>
  </si>
  <si>
    <t>0320</t>
  </si>
  <si>
    <t>0456</t>
  </si>
  <si>
    <t>0421</t>
  </si>
  <si>
    <t>7340</t>
  </si>
  <si>
    <t>9130</t>
  </si>
  <si>
    <t>0513</t>
  </si>
  <si>
    <t>0540</t>
  </si>
  <si>
    <t>7450</t>
  </si>
  <si>
    <t>1</t>
  </si>
  <si>
    <t>2</t>
  </si>
  <si>
    <t>3</t>
  </si>
  <si>
    <t>0110150</t>
  </si>
  <si>
    <t>0150</t>
  </si>
  <si>
    <t>Інші заходи у сфері соціального захисту і соціального забезпечення</t>
  </si>
  <si>
    <t>0113242</t>
  </si>
  <si>
    <t>7670</t>
  </si>
  <si>
    <t>0117670</t>
  </si>
  <si>
    <t>Внески до статутного капіталу суб"єктів господарювання</t>
  </si>
  <si>
    <t>0118311</t>
  </si>
  <si>
    <t>8311</t>
  </si>
  <si>
    <t>0119800</t>
  </si>
  <si>
    <t>9800</t>
  </si>
  <si>
    <t>0813131</t>
  </si>
  <si>
    <t>3719800</t>
  </si>
  <si>
    <t>9540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</si>
  <si>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</si>
  <si>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Заходи із запобігання та ліквідації надзвичайних ситуацій та наслідків стихійного лиха</t>
  </si>
  <si>
    <t>Реалізація інших заходів щодо соціально-економічного розвитку територій</t>
  </si>
  <si>
    <t>1617640</t>
  </si>
  <si>
    <t>7640</t>
  </si>
  <si>
    <t>Заходи з енергозбереження</t>
  </si>
  <si>
    <t>2310180</t>
  </si>
  <si>
    <t>3018120</t>
  </si>
  <si>
    <t>Утримання та розвиток автомобільних доріг та дорожньої інфраструктури за рахунок коштів місцевого бюджету</t>
  </si>
  <si>
    <t>9310</t>
  </si>
  <si>
    <t>Субвенції  з місцевих бюджетів іншим місцевим бюджетам</t>
  </si>
  <si>
    <t>Інша діяльність у сфері державного управління</t>
  </si>
  <si>
    <t>0119770</t>
  </si>
  <si>
    <t>9770</t>
  </si>
  <si>
    <t>Інші субвенції з місцевого бюджету</t>
  </si>
  <si>
    <t xml:space="preserve">Підвищення кваліфікації, перепідготовка кадрів закладами післядипломної освіти </t>
  </si>
  <si>
    <t>0200000</t>
  </si>
  <si>
    <t>0210000</t>
  </si>
  <si>
    <t>0210180</t>
  </si>
  <si>
    <t>0600000</t>
  </si>
  <si>
    <t>0610000</t>
  </si>
  <si>
    <t>0611090</t>
  </si>
  <si>
    <t xml:space="preserve">Підготовка кадрів вищими навчальними закладами І-ІІ рівнів акредитації (коледжами, технікумами, училищами) </t>
  </si>
  <si>
    <t>0611150</t>
  </si>
  <si>
    <t>Відшкодування вартості лікарських засобів для лікування окремих захворювань</t>
  </si>
  <si>
    <t>Управління праці та соціального захисту населення Новоград-Волинської районної державної адміністрації</t>
  </si>
  <si>
    <t>0813011</t>
  </si>
  <si>
    <t>Компенсаційні виплати за пільговий проїзд окремих категорій громадян на залізничному транспорті</t>
  </si>
  <si>
    <t>Резервний фонд</t>
  </si>
  <si>
    <t>4030</t>
  </si>
  <si>
    <t>0829</t>
  </si>
  <si>
    <t>0830</t>
  </si>
  <si>
    <t>0490</t>
  </si>
  <si>
    <t>3000000</t>
  </si>
  <si>
    <t>3010000</t>
  </si>
  <si>
    <t>Надходження бюджетних установ від реалізації в установленому порядку майна (крім нерухомого майна)</t>
  </si>
  <si>
    <t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 </t>
  </si>
  <si>
    <t>Утримання та розвиток автомобільних доріг та дорожньої інфраструктури за рахунок субвенції з  державного бюджету</t>
  </si>
  <si>
    <t>Інші заходи в галузі культури і мистецтва</t>
  </si>
  <si>
    <t xml:space="preserve">Субвенції з державного бюджету місцевим бюджетам </t>
  </si>
  <si>
    <t xml:space="preserve">Дотації  з державного бюджету місцевим бюджетам </t>
  </si>
  <si>
    <t xml:space="preserve">Будівництво інших об"єктів соціальної та виробничої інфраструктури комунальної власності </t>
  </si>
  <si>
    <t>Додаткова дотація з державного бюджету місцевим бюджетам на підвищення рівня матеріального забезпечення інвалідів І чи ІІ групи внаслідок психічного розладу</t>
  </si>
  <si>
    <t>1614040</t>
  </si>
  <si>
    <t>1617321</t>
  </si>
  <si>
    <t>7321</t>
  </si>
  <si>
    <r>
      <t>Будівництво</t>
    </r>
    <r>
      <rPr>
        <i/>
        <vertAlign val="superscript"/>
        <sz val="8"/>
        <rFont val="Times New Roman"/>
        <family val="1"/>
      </rPr>
      <t>1</t>
    </r>
    <r>
      <rPr>
        <i/>
        <sz val="8"/>
        <rFont val="Times New Roman"/>
        <family val="1"/>
      </rPr>
      <t xml:space="preserve"> </t>
    </r>
    <r>
      <rPr>
        <i/>
        <sz val="14"/>
        <rFont val="Times New Roman"/>
        <family val="1"/>
      </rPr>
      <t>освітніх установ та закладів</t>
    </r>
  </si>
  <si>
    <t>1617322</t>
  </si>
  <si>
    <t>7322</t>
  </si>
  <si>
    <r>
      <t>Будівництво</t>
    </r>
    <r>
      <rPr>
        <i/>
        <vertAlign val="superscript"/>
        <sz val="12"/>
        <rFont val="Times New Roman"/>
        <family val="1"/>
      </rPr>
      <t>1</t>
    </r>
    <r>
      <rPr>
        <i/>
        <sz val="12"/>
        <rFont val="Times New Roman"/>
        <family val="1"/>
      </rPr>
      <t xml:space="preserve"> медичних установ та закладів</t>
    </r>
  </si>
  <si>
    <t>1617340</t>
  </si>
  <si>
    <t>1618311</t>
  </si>
  <si>
    <t>1618120</t>
  </si>
  <si>
    <t>8120</t>
  </si>
  <si>
    <t>1618312</t>
  </si>
  <si>
    <t>8312</t>
  </si>
  <si>
    <t xml:space="preserve">Інша діяльність у сфері екології та охорони природних ресурсів </t>
  </si>
  <si>
    <t>2300000</t>
  </si>
  <si>
    <t>2310000</t>
  </si>
  <si>
    <t>2313192</t>
  </si>
  <si>
    <t>3192</t>
  </si>
  <si>
    <t>2417110</t>
  </si>
  <si>
    <t>7110</t>
  </si>
  <si>
    <t xml:space="preserve">Реалізація програм в галузі сільського господарства </t>
  </si>
  <si>
    <t>2417120</t>
  </si>
  <si>
    <t>7120</t>
  </si>
  <si>
    <t>Забезпечення діяльності ветеринарних лікарень та ветеринарних лабораторій</t>
  </si>
  <si>
    <t>2700000</t>
  </si>
  <si>
    <t>2710000</t>
  </si>
  <si>
    <t>7693</t>
  </si>
  <si>
    <t>2800000</t>
  </si>
  <si>
    <t>2810000</t>
  </si>
  <si>
    <t>2818311</t>
  </si>
  <si>
    <t>2818312</t>
  </si>
  <si>
    <t>2818313</t>
  </si>
  <si>
    <t>8313</t>
  </si>
  <si>
    <t>3018110</t>
  </si>
  <si>
    <t>8110</t>
  </si>
  <si>
    <t>7440</t>
  </si>
  <si>
    <t>1117325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</si>
  <si>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</si>
  <si>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Заходи державної політики з питань дітей та їх соціального захисту</t>
  </si>
  <si>
    <t>Утримання та забезпечення діяльності центрів соціальних служб для сім’ї, дітей та молоді</t>
  </si>
  <si>
    <t>1113122</t>
  </si>
  <si>
    <t>3122</t>
  </si>
  <si>
    <t>1113123</t>
  </si>
  <si>
    <t>3123</t>
  </si>
  <si>
    <t>1113241</t>
  </si>
  <si>
    <t>1113242</t>
  </si>
  <si>
    <t>Утримання та розвиток автомобільних доріг загального користування та лорожньої інфраструктури  за рахунок субвенції з державного бюджету</t>
  </si>
  <si>
    <t>3719410</t>
  </si>
  <si>
    <t>3719310</t>
  </si>
  <si>
    <t>Субвенція з  місцевого бюджету на утримання обєктів спільного користування чи ліквідацію негативних наслідків діяльності обєктів спільного користування</t>
  </si>
  <si>
    <t xml:space="preserve">Орендна плата за водні об"єкти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 </t>
  </si>
  <si>
    <t>Будівництво об'єктів житлово-комунального господарства</t>
  </si>
  <si>
    <t>Будівництво споруд, установ та закладів фізичної культури і спорту</t>
  </si>
  <si>
    <t>1130</t>
  </si>
  <si>
    <t>0512</t>
  </si>
  <si>
    <t>9120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</si>
  <si>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</si>
  <si>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 xml:space="preserve">Плата за ліцензії на право оптової торгівлі алкогольними напоями та тютюновими виробами </t>
  </si>
  <si>
    <t>Спеціалізована стаціонарна медична допомога населенню</t>
  </si>
  <si>
    <t>0731</t>
  </si>
  <si>
    <t>0733</t>
  </si>
  <si>
    <t>0734</t>
  </si>
  <si>
    <t>0761</t>
  </si>
  <si>
    <t>Утримання центрів фізичної культури і спорту осіб з інвалідністю і реабілітаційних шкіл</t>
  </si>
  <si>
    <t>0942</t>
  </si>
  <si>
    <t>Підготовка кадрів вищими навчальними закладами ІІІ-ІV рівнів акредитації (університетами, академіями, інститутами)</t>
  </si>
  <si>
    <t>1014081</t>
  </si>
  <si>
    <t>4081</t>
  </si>
  <si>
    <t xml:space="preserve">Забезпечення діяльності інших закладів в галузі культури і мистецтва </t>
  </si>
  <si>
    <t>7363</t>
  </si>
  <si>
    <t>0217363</t>
  </si>
  <si>
    <t>Надання пільг населенню, 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</si>
  <si>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Субвенція з місцевого бюджету на реалізацію заходів, спрямованих на підвищеня якості освіти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</si>
  <si>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</si>
  <si>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 позбавлених батьківського піклування, осіб з їх числа</t>
  </si>
  <si>
    <t>0712146</t>
  </si>
  <si>
    <t>2146</t>
  </si>
  <si>
    <t>Фінансова підтримка дитячо-юнацьких спортивних шкіл фізкультурно-спортивних товариств</t>
  </si>
  <si>
    <t>0813230</t>
  </si>
  <si>
    <t>Управління інформаційної діяльності та комунікацій з громадськістю Житомирської обласної державної адміністрації</t>
  </si>
  <si>
    <t>Плата за надані в оренду ставки, що знаходяться в басейнах річок загальнодержавного значення</t>
  </si>
  <si>
    <t>Інші неподаткові надходження</t>
  </si>
  <si>
    <t>Інші надходження</t>
  </si>
  <si>
    <r>
      <t xml:space="preserve">Надходження для фінансового забезпечення реалізації заходів, визначених </t>
    </r>
    <r>
      <rPr>
        <b/>
        <i/>
        <sz val="12"/>
        <color indexed="12"/>
        <rFont val="Times New Roman"/>
        <family val="1"/>
      </rPr>
      <t>пунктом 33 розділу VI "Прикінцеві та перехідні положення" Бюджетного кодексу України</t>
    </r>
    <r>
      <rPr>
        <b/>
        <i/>
        <sz val="12"/>
        <rFont val="Times New Roman"/>
        <family val="1"/>
      </rPr>
      <t xml:space="preserve"> </t>
    </r>
  </si>
  <si>
    <t>Кошти, отримані місцевими бюджетами з державного бюджету</t>
  </si>
  <si>
    <t>Додаткова дотація з державного  бюджету місцевим бюджетам на оплату праці працівників бюджетних установ</t>
  </si>
  <si>
    <t>Медична субвенція з державного бюджету місцевим бюджетам</t>
  </si>
  <si>
    <t>0813086</t>
  </si>
  <si>
    <t>0813049</t>
  </si>
  <si>
    <t>Вiдшкодування послуги з догляду за дитиною до трьох рокiв «мунiципальна няня»</t>
  </si>
  <si>
    <t>Податок та збір на доходи фізичних осіб</t>
  </si>
  <si>
    <t>Охорона та раціональне використання природних ресурсів</t>
  </si>
  <si>
    <t>Утилізація відходів</t>
  </si>
  <si>
    <t>По відповідальних виконавцях</t>
  </si>
  <si>
    <t>Інші програми та заходи у сфері освіти</t>
  </si>
  <si>
    <t>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</si>
  <si>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</si>
  <si>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</si>
  <si>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0700000</t>
  </si>
  <si>
    <t>0710000</t>
  </si>
  <si>
    <t>2020</t>
  </si>
  <si>
    <t>2070</t>
  </si>
  <si>
    <t>Стоматологічна допомога населенню</t>
  </si>
  <si>
    <t>0712144</t>
  </si>
  <si>
    <t>комунальні послуги та енергоносії</t>
  </si>
  <si>
    <t>Надання позашкільної освіти позашкільними закладами освіти, заходи із позашкільної роботи з дітьми</t>
  </si>
  <si>
    <t>Субвенція з місцевого бюджету на здійснення природоохоронних заходів</t>
  </si>
  <si>
    <t>Департамент регіонального розвитку Житомирської обласної державної адміністрації</t>
  </si>
  <si>
    <t>0813121</t>
  </si>
  <si>
    <t>0813122</t>
  </si>
  <si>
    <t>0813123</t>
  </si>
  <si>
    <t>2819740</t>
  </si>
  <si>
    <t>9740</t>
  </si>
  <si>
    <t>Кошти від відчуження майна, що належить Автономній Республіці Крим та майна, що перебуває в комунальній власності</t>
  </si>
  <si>
    <t>Надання субсидій населенню для відшкодування витрат на оплату житлово-комунальних послуг</t>
  </si>
  <si>
    <t>Надання державної соціальної допомоги, які не мають права на пенсію та особам з інвалідністю, державної соціальної допомоги на догляд</t>
  </si>
  <si>
    <t>Надання фінансової підтримки громадським організаціям ветеранів, осіб з інвалідністю  діяльність яких має соціальну спрямованість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</si>
  <si>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</si>
  <si>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</si>
  <si>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</si>
  <si>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</si>
  <si>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1115061</t>
  </si>
  <si>
    <t>5061</t>
  </si>
  <si>
    <t>Загальний фонд</t>
  </si>
  <si>
    <t>Спеціальний фонд</t>
  </si>
  <si>
    <t>Разом</t>
  </si>
  <si>
    <t>1060</t>
  </si>
  <si>
    <t>1150</t>
  </si>
  <si>
    <t>2010</t>
  </si>
  <si>
    <t>Багатопрофільна стаціонарна медична допомога населенню</t>
  </si>
  <si>
    <t>2030</t>
  </si>
  <si>
    <t>0732</t>
  </si>
  <si>
    <t>2050</t>
  </si>
  <si>
    <t>Найменування згідно з Класифікацією доходів бюджету</t>
  </si>
  <si>
    <t>Усього</t>
  </si>
  <si>
    <t>Разом доходів</t>
  </si>
  <si>
    <t>(код бюджету)</t>
  </si>
  <si>
    <t>Податки на доходи, податки на прибуток, податки на збільшення ринкової вартості</t>
  </si>
  <si>
    <t>до рішення районної ради</t>
  </si>
  <si>
    <t>Субвенція на підготовку робітничих кадрів з державного бюджету місцевим бюджетам</t>
  </si>
  <si>
    <t xml:space="preserve">                                                                                                тис.грн.</t>
  </si>
  <si>
    <t xml:space="preserve">                                                                                                                                                                 </t>
  </si>
  <si>
    <t>Збір за першу реєстрацію транспортного засобу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</si>
  <si>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</si>
  <si>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</si>
  <si>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Рентна плата та плата за використання інших природних ресурсів</t>
  </si>
  <si>
    <t xml:space="preserve">Рентна плата за спеціальне використання лісових ресурсів </t>
  </si>
  <si>
    <t>9510</t>
  </si>
  <si>
    <t>0813224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</si>
  <si>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</si>
  <si>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позашкільними освіти, заходи із позашкільної роботи з дітьми</t>
  </si>
  <si>
    <t xml:space="preserve">Методичне забезпечення діяльності закладів освіти </t>
  </si>
  <si>
    <t>Голова районної ради</t>
  </si>
  <si>
    <t>Артур ЗАГРИВИЙ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</si>
  <si>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</si>
  <si>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1014082</t>
  </si>
  <si>
    <t>4082</t>
  </si>
  <si>
    <t>1018420</t>
  </si>
  <si>
    <t>8420</t>
  </si>
  <si>
    <t>Субвенція з місцевого бюджету державному бюджету на виконання програм соціально-економічного розвитку регіонів</t>
  </si>
  <si>
    <t>0110180</t>
  </si>
  <si>
    <t>Заходи державної політики із забезпечення рівних прав та можливостей жінок та чоловіків</t>
  </si>
  <si>
    <t>Плата за державну реєстрацію (крім реєстраційного збору за проведення державної реєстрації юридичних осіб та фізичних осіб-підприємців та громадських формувань)</t>
  </si>
  <si>
    <t>Заходи з організації рятування на водах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</si>
  <si>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</si>
  <si>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</si>
  <si>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 xml:space="preserve">Надання субсидій населенню для відшкодування витрат на придбання твердого та рідкого пічного побутового палива і скрапленого газу 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</si>
  <si>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</si>
  <si>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</si>
  <si>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</si>
  <si>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зв'язку</t>
  </si>
  <si>
    <t>0813033</t>
  </si>
  <si>
    <t>Компенсаційні виплати за пільговий проїзд автомобільним транспортом окремим категоріям громадян</t>
  </si>
  <si>
    <t>0614030</t>
  </si>
  <si>
    <t>0614060</t>
  </si>
  <si>
    <t>4060</t>
  </si>
  <si>
    <t>0614081</t>
  </si>
  <si>
    <t>0614082</t>
  </si>
  <si>
    <t>0615011</t>
  </si>
  <si>
    <t>0615012</t>
  </si>
  <si>
    <t xml:space="preserve">Проведення навчально-тренувальних зборів і змагань з неолімпійських видів спорту </t>
  </si>
  <si>
    <t>Субвенція з місцевого бюджету 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підтримка малих групових будинків за рахунок відповідної субвенції з державного бюджету</t>
  </si>
  <si>
    <t>0380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</si>
  <si>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</si>
  <si>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Ліквідація іншого забруднення навколишнього природного середовища</t>
  </si>
  <si>
    <t>Здійснення заходів та реалізація проектів на виконання Державнної цільової соціальної програми "Молодь України"</t>
  </si>
  <si>
    <t>Управління фінансів Новоград-Волинської районної державної адміністрації</t>
  </si>
  <si>
    <t>Додаткова дотація з державного бюджету місцевим бюджетам на поліпшення умов оплати праці медпрацівників, які надають медичну допомогу хворим на заразну та активну форми туберкульозу</t>
  </si>
  <si>
    <t>оплата праці</t>
  </si>
  <si>
    <t>Авансові внески з податку на прибуток приватних підприємств</t>
  </si>
  <si>
    <t>Податки на власність</t>
  </si>
  <si>
    <t>Від органів державного управління</t>
  </si>
  <si>
    <t xml:space="preserve">Кошти, що надходять за взаємними розрахунками між місцевими бюджетами  </t>
  </si>
  <si>
    <t>Базова дотація</t>
  </si>
  <si>
    <t>Надходження від орендної плати за користування майновим комплексом та іншим майном, що перебуває в комунальній власності</t>
  </si>
  <si>
    <r>
      <t>Кошти, що надходять з інших бюджетів</t>
    </r>
    <r>
      <rPr>
        <sz val="13"/>
        <color indexed="8"/>
        <rFont val="Times New Roman"/>
        <family val="1"/>
      </rPr>
      <t xml:space="preserve">  </t>
    </r>
  </si>
  <si>
    <r>
      <t xml:space="preserve">Усього доходів
</t>
    </r>
    <r>
      <rPr>
        <b/>
        <sz val="12"/>
        <rFont val="Times New Roman"/>
        <family val="1"/>
      </rPr>
      <t xml:space="preserve">(без урахування міжбюджетних трансфертів) </t>
    </r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</si>
  <si>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</si>
  <si>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0631520000</t>
  </si>
  <si>
    <t xml:space="preserve">                    Доходи районного бюджету на 2024 рік</t>
  </si>
  <si>
    <t>Надходження бюджетних установ від додаткової (господарської) діяльності</t>
  </si>
</sst>
</file>

<file path=xl/styles.xml><?xml version="1.0" encoding="utf-8"?>
<styleSheet xmlns="http://schemas.openxmlformats.org/spreadsheetml/2006/main">
  <numFmts count="6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-* #,##0\ _₴_-;\-* #,##0\ _₴_-;_-* &quot;-&quot;\ _₴_-;_-@_-"/>
    <numFmt numFmtId="189" formatCode="_-* #,##0.00\ _₴_-;\-* #,##0.00\ _₴_-;_-* &quot;-&quot;??\ _₴_-;_-@_-"/>
    <numFmt numFmtId="190" formatCode="0.0"/>
    <numFmt numFmtId="191" formatCode="#,##0.00000"/>
    <numFmt numFmtId="192" formatCode="#,##0.000000"/>
    <numFmt numFmtId="193" formatCode="* _-#,##0&quot;р.&quot;;* \-#,##0&quot;р.&quot;;* _-&quot;-&quot;&quot;р.&quot;;@"/>
    <numFmt numFmtId="194" formatCode="* #,##0;* \-#,##0;* &quot;-&quot;;@"/>
    <numFmt numFmtId="195" formatCode="* #,##0.00;* \-#,##0.00;* &quot;-&quot;??;@"/>
    <numFmt numFmtId="196" formatCode="* _-#,##0.00&quot;р.&quot;;* \-#,##0.00&quot;р.&quot;;* _-&quot;-&quot;??&quot;р.&quot;;@"/>
    <numFmt numFmtId="197" formatCode="#,##0.0"/>
    <numFmt numFmtId="198" formatCode="#,##0_ ;[Red]\-#,##0\ "/>
    <numFmt numFmtId="199" formatCode="#,##0.0_ ;[Red]\-#,##0.0\ "/>
    <numFmt numFmtId="200" formatCode="0.0000"/>
    <numFmt numFmtId="201" formatCode="#,##0.0000"/>
    <numFmt numFmtId="202" formatCode="00000000000"/>
    <numFmt numFmtId="203" formatCode="&quot;Так&quot;;&quot;Так&quot;;&quot;Ні&quot;"/>
    <numFmt numFmtId="204" formatCode="&quot;Істина&quot;;&quot;Істина&quot;;&quot;Хибність&quot;"/>
    <numFmt numFmtId="205" formatCode="&quot;Увімк&quot;;&quot;Увімк&quot;;&quot;Вимк&quot;"/>
    <numFmt numFmtId="206" formatCode="[$-FC19]d\ mmmm\ yyyy\ &quot;г.&quot;"/>
    <numFmt numFmtId="207" formatCode="&quot;True&quot;;&quot;True&quot;;&quot;False&quot;"/>
    <numFmt numFmtId="208" formatCode="[$¥€-2]\ ###,000_);[Red]\([$€-2]\ ###,000\)"/>
    <numFmt numFmtId="209" formatCode="#,##0.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0.00000"/>
    <numFmt numFmtId="215" formatCode="[$-422]d\ mmmm\ yyyy&quot; р.&quot;"/>
    <numFmt numFmtId="216" formatCode="#,##0_ ;\-#,##0\ "/>
    <numFmt numFmtId="217" formatCode="#,##0.0_ ;\-#,##0.0\ "/>
    <numFmt numFmtId="218" formatCode="#,##0.00_ ;\-#,##0.00\ "/>
    <numFmt numFmtId="219" formatCode="#0.00"/>
    <numFmt numFmtId="220" formatCode="_-* #,##0_р_._-;\-* #,##0_р_._-;_-* &quot;-&quot;??_р_._-;_-@_-"/>
    <numFmt numFmtId="221" formatCode="#,##0.000_ ;\-#,##0.000\ "/>
    <numFmt numFmtId="222" formatCode="_-* #,##0.00000\ _г_р_н_._-;\-* #,##0.00000\ _г_р_н_._-;_-* &quot;-&quot;?????\ _г_р_н_._-;_-@_-"/>
  </numFmts>
  <fonts count="9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13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b/>
      <sz val="12"/>
      <name val="Arial Cyr"/>
      <family val="2"/>
    </font>
    <font>
      <sz val="11"/>
      <color indexed="10"/>
      <name val="Times New Roman"/>
      <family val="1"/>
    </font>
    <font>
      <sz val="10"/>
      <name val="Helv"/>
      <family val="0"/>
    </font>
    <font>
      <i/>
      <sz val="10"/>
      <name val="Arial"/>
      <family val="2"/>
    </font>
    <font>
      <i/>
      <sz val="10"/>
      <name val="Arial Cyr"/>
      <family val="0"/>
    </font>
    <font>
      <b/>
      <i/>
      <sz val="10"/>
      <name val="Arial"/>
      <family val="2"/>
    </font>
    <font>
      <b/>
      <i/>
      <sz val="10"/>
      <name val="Arial Cyr"/>
      <family val="0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vertAlign val="superscript"/>
      <sz val="12"/>
      <name val="Times New Roman"/>
      <family val="1"/>
    </font>
    <font>
      <i/>
      <sz val="8"/>
      <name val="Times New Roman"/>
      <family val="1"/>
    </font>
    <font>
      <i/>
      <vertAlign val="superscript"/>
      <sz val="8"/>
      <name val="Times New Roman"/>
      <family val="1"/>
    </font>
    <font>
      <i/>
      <vertAlign val="superscript"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i/>
      <sz val="12"/>
      <color indexed="10"/>
      <name val="Times New Roman"/>
      <family val="1"/>
    </font>
    <font>
      <sz val="13"/>
      <color indexed="8"/>
      <name val="Arial Cyr"/>
      <family val="2"/>
    </font>
    <font>
      <sz val="13"/>
      <color indexed="8"/>
      <name val="Times New Roman"/>
      <family val="1"/>
    </font>
    <font>
      <sz val="12"/>
      <color indexed="8"/>
      <name val="Arial Cyr"/>
      <family val="2"/>
    </font>
    <font>
      <b/>
      <sz val="12"/>
      <color indexed="8"/>
      <name val="Arial Cyr"/>
      <family val="2"/>
    </font>
    <font>
      <i/>
      <sz val="12"/>
      <color indexed="8"/>
      <name val="Arial Cyr"/>
      <family val="0"/>
    </font>
    <font>
      <b/>
      <sz val="10"/>
      <color indexed="8"/>
      <name val="Arial Cyr"/>
      <family val="2"/>
    </font>
    <font>
      <i/>
      <sz val="10"/>
      <color indexed="8"/>
      <name val="Arial Cyr"/>
      <family val="0"/>
    </font>
    <font>
      <b/>
      <i/>
      <sz val="10"/>
      <color indexed="8"/>
      <name val="Arial Cyr"/>
      <family val="2"/>
    </font>
    <font>
      <sz val="14"/>
      <color indexed="8"/>
      <name val="Arial"/>
      <family val="2"/>
    </font>
    <font>
      <b/>
      <sz val="18"/>
      <color indexed="8"/>
      <name val="Times New Roman"/>
      <family val="1"/>
    </font>
    <font>
      <i/>
      <sz val="13"/>
      <color indexed="8"/>
      <name val="Times New Roman"/>
      <family val="1"/>
    </font>
    <font>
      <sz val="10"/>
      <name val="Courier New"/>
      <family val="3"/>
    </font>
    <font>
      <sz val="11"/>
      <color indexed="19"/>
      <name val="Calibri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3"/>
      <name val="Times New Roman"/>
      <family val="1"/>
    </font>
    <font>
      <u val="single"/>
      <sz val="13"/>
      <color indexed="8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Tahoma"/>
      <family val="2"/>
    </font>
    <font>
      <b/>
      <i/>
      <sz val="14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sz val="11"/>
      <color indexed="63"/>
      <name val="Arial"/>
      <family val="2"/>
    </font>
    <font>
      <b/>
      <i/>
      <sz val="13"/>
      <name val="Times New Roman"/>
      <family val="1"/>
    </font>
    <font>
      <b/>
      <i/>
      <sz val="13"/>
      <color indexed="8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sz val="12.5"/>
      <name val="Times New Roman"/>
      <family val="1"/>
    </font>
    <font>
      <b/>
      <sz val="12.5"/>
      <name val="Times New Roman"/>
      <family val="1"/>
    </font>
    <font>
      <sz val="12.5"/>
      <name val="Arial"/>
      <family val="2"/>
    </font>
    <font>
      <sz val="12.5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0" fillId="0" borderId="0">
      <alignment/>
      <protection/>
    </xf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47" fillId="20" borderId="2" applyNumberFormat="0" applyAlignment="0" applyProtection="0"/>
    <xf numFmtId="0" fontId="44" fillId="20" borderId="1" applyNumberFormat="0" applyAlignment="0" applyProtection="0"/>
    <xf numFmtId="0" fontId="39" fillId="4" borderId="0" applyNumberFormat="0" applyBorder="0" applyAlignment="0" applyProtection="0"/>
    <xf numFmtId="0" fontId="7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40" fillId="0" borderId="6" applyNumberFormat="0" applyFill="0" applyAlignment="0" applyProtection="0"/>
    <xf numFmtId="0" fontId="45" fillId="0" borderId="7" applyNumberFormat="0" applyFill="0" applyAlignment="0" applyProtection="0"/>
    <xf numFmtId="0" fontId="41" fillId="21" borderId="8" applyNumberFormat="0" applyAlignment="0" applyProtection="0"/>
    <xf numFmtId="0" fontId="41" fillId="21" borderId="8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20" borderId="1" applyNumberFormat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83" fillId="0" borderId="0">
      <alignment/>
      <protection/>
    </xf>
    <xf numFmtId="0" fontId="73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47" fillId="20" borderId="2" applyNumberFormat="0" applyAlignment="0" applyProtection="0"/>
    <xf numFmtId="0" fontId="40" fillId="0" borderId="6" applyNumberFormat="0" applyFill="0" applyAlignment="0" applyProtection="0"/>
    <xf numFmtId="0" fontId="70" fillId="22" borderId="0" applyNumberFormat="0" applyBorder="0" applyAlignment="0" applyProtection="0"/>
    <xf numFmtId="0" fontId="21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57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9" fillId="0" borderId="10" xfId="0" applyFont="1" applyBorder="1" applyAlignment="1">
      <alignment vertical="top" wrapText="1"/>
    </xf>
    <xf numFmtId="0" fontId="9" fillId="0" borderId="10" xfId="0" applyNumberFormat="1" applyFont="1" applyBorder="1" applyAlignment="1">
      <alignment vertical="top" wrapText="1"/>
    </xf>
    <xf numFmtId="0" fontId="9" fillId="24" borderId="10" xfId="0" applyFont="1" applyFill="1" applyBorder="1" applyAlignment="1">
      <alignment horizontal="left" vertical="top" wrapText="1" shrinkToFit="1"/>
    </xf>
    <xf numFmtId="0" fontId="9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 shrinkToFit="1"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 vertical="top" wrapText="1" shrinkToFit="1"/>
    </xf>
    <xf numFmtId="3" fontId="9" fillId="0" borderId="10" xfId="0" applyNumberFormat="1" applyFont="1" applyFill="1" applyBorder="1" applyAlignment="1">
      <alignment horizontal="right" vertical="top"/>
    </xf>
    <xf numFmtId="3" fontId="13" fillId="0" borderId="10" xfId="0" applyNumberFormat="1" applyFont="1" applyFill="1" applyBorder="1" applyAlignment="1">
      <alignment horizontal="right" vertical="top"/>
    </xf>
    <xf numFmtId="3" fontId="9" fillId="0" borderId="10" xfId="0" applyNumberFormat="1" applyFont="1" applyFill="1" applyBorder="1" applyAlignment="1">
      <alignment horizontal="right" vertical="top" wrapText="1"/>
    </xf>
    <xf numFmtId="0" fontId="3" fillId="0" borderId="0" xfId="107" applyFont="1" applyAlignment="1">
      <alignment horizontal="centerContinuous"/>
      <protection/>
    </xf>
    <xf numFmtId="0" fontId="5" fillId="0" borderId="0" xfId="107" applyFont="1" applyAlignment="1">
      <alignment/>
      <protection/>
    </xf>
    <xf numFmtId="0" fontId="0" fillId="0" borderId="0" xfId="107" applyFont="1">
      <alignment/>
      <protection/>
    </xf>
    <xf numFmtId="0" fontId="6" fillId="0" borderId="0" xfId="107" applyFont="1">
      <alignment/>
      <protection/>
    </xf>
    <xf numFmtId="0" fontId="3" fillId="0" borderId="0" xfId="107" applyFont="1" applyAlignment="1">
      <alignment horizontal="left"/>
      <protection/>
    </xf>
    <xf numFmtId="0" fontId="3" fillId="0" borderId="0" xfId="107" applyFont="1" applyAlignment="1">
      <alignment horizontal="center"/>
      <protection/>
    </xf>
    <xf numFmtId="0" fontId="3" fillId="0" borderId="0" xfId="107" applyFont="1">
      <alignment/>
      <protection/>
    </xf>
    <xf numFmtId="0" fontId="3" fillId="0" borderId="0" xfId="107" applyFont="1" applyAlignment="1">
      <alignment horizontal="right"/>
      <protection/>
    </xf>
    <xf numFmtId="0" fontId="9" fillId="0" borderId="10" xfId="107" applyFont="1" applyBorder="1" applyAlignment="1">
      <alignment horizontal="center"/>
      <protection/>
    </xf>
    <xf numFmtId="0" fontId="12" fillId="0" borderId="10" xfId="107" applyFont="1" applyBorder="1" applyAlignment="1">
      <alignment horizontal="center"/>
      <protection/>
    </xf>
    <xf numFmtId="3" fontId="12" fillId="0" borderId="10" xfId="107" applyNumberFormat="1" applyFont="1" applyBorder="1">
      <alignment/>
      <protection/>
    </xf>
    <xf numFmtId="0" fontId="12" fillId="0" borderId="10" xfId="107" applyFont="1" applyBorder="1" applyAlignment="1">
      <alignment horizontal="justify" wrapText="1"/>
      <protection/>
    </xf>
    <xf numFmtId="0" fontId="14" fillId="0" borderId="10" xfId="107" applyFont="1" applyBorder="1" applyAlignment="1">
      <alignment horizontal="center"/>
      <protection/>
    </xf>
    <xf numFmtId="0" fontId="14" fillId="0" borderId="10" xfId="107" applyFont="1" applyBorder="1">
      <alignment/>
      <protection/>
    </xf>
    <xf numFmtId="3" fontId="14" fillId="0" borderId="10" xfId="107" applyNumberFormat="1" applyFont="1" applyBorder="1">
      <alignment/>
      <protection/>
    </xf>
    <xf numFmtId="0" fontId="22" fillId="0" borderId="0" xfId="107" applyFont="1">
      <alignment/>
      <protection/>
    </xf>
    <xf numFmtId="0" fontId="23" fillId="0" borderId="0" xfId="107" applyFont="1">
      <alignment/>
      <protection/>
    </xf>
    <xf numFmtId="0" fontId="11" fillId="0" borderId="10" xfId="107" applyFont="1" applyBorder="1" applyAlignment="1">
      <alignment vertical="center" wrapText="1"/>
      <protection/>
    </xf>
    <xf numFmtId="3" fontId="9" fillId="0" borderId="10" xfId="107" applyNumberFormat="1" applyFont="1" applyBorder="1">
      <alignment/>
      <protection/>
    </xf>
    <xf numFmtId="0" fontId="14" fillId="0" borderId="10" xfId="107" applyFont="1" applyBorder="1" applyAlignment="1">
      <alignment horizontal="justify" wrapText="1"/>
      <protection/>
    </xf>
    <xf numFmtId="0" fontId="9" fillId="0" borderId="10" xfId="107" applyFont="1" applyBorder="1" applyAlignment="1">
      <alignment horizontal="justify" wrapText="1"/>
      <protection/>
    </xf>
    <xf numFmtId="0" fontId="12" fillId="0" borderId="10" xfId="107" applyFont="1" applyBorder="1">
      <alignment/>
      <protection/>
    </xf>
    <xf numFmtId="0" fontId="24" fillId="0" borderId="0" xfId="107" applyFont="1">
      <alignment/>
      <protection/>
    </xf>
    <xf numFmtId="0" fontId="25" fillId="0" borderId="0" xfId="107" applyFont="1">
      <alignment/>
      <protection/>
    </xf>
    <xf numFmtId="0" fontId="26" fillId="0" borderId="10" xfId="107" applyFont="1" applyBorder="1" applyAlignment="1">
      <alignment vertical="center" wrapText="1"/>
      <protection/>
    </xf>
    <xf numFmtId="0" fontId="8" fillId="0" borderId="0" xfId="107" applyFont="1">
      <alignment/>
      <protection/>
    </xf>
    <xf numFmtId="0" fontId="2" fillId="0" borderId="0" xfId="107" applyFont="1">
      <alignment/>
      <protection/>
    </xf>
    <xf numFmtId="0" fontId="27" fillId="0" borderId="10" xfId="107" applyFont="1" applyBorder="1" applyAlignment="1">
      <alignment vertical="center" wrapText="1"/>
      <protection/>
    </xf>
    <xf numFmtId="3" fontId="6" fillId="0" borderId="0" xfId="107" applyNumberFormat="1" applyFont="1">
      <alignment/>
      <protection/>
    </xf>
    <xf numFmtId="0" fontId="9" fillId="0" borderId="0" xfId="107" applyFont="1" applyBorder="1">
      <alignment/>
      <protection/>
    </xf>
    <xf numFmtId="3" fontId="12" fillId="0" borderId="0" xfId="107" applyNumberFormat="1" applyFont="1" applyBorder="1">
      <alignment/>
      <protection/>
    </xf>
    <xf numFmtId="0" fontId="5" fillId="0" borderId="0" xfId="107" applyFont="1" applyBorder="1">
      <alignment/>
      <protection/>
    </xf>
    <xf numFmtId="0" fontId="7" fillId="0" borderId="0" xfId="107" applyFont="1" applyBorder="1" applyAlignment="1">
      <alignment horizontal="center"/>
      <protection/>
    </xf>
    <xf numFmtId="190" fontId="5" fillId="0" borderId="0" xfId="107" applyNumberFormat="1" applyFont="1" applyBorder="1">
      <alignment/>
      <protection/>
    </xf>
    <xf numFmtId="190" fontId="12" fillId="0" borderId="0" xfId="107" applyNumberFormat="1" applyFont="1" applyBorder="1">
      <alignment/>
      <protection/>
    </xf>
    <xf numFmtId="0" fontId="28" fillId="0" borderId="0" xfId="107" applyFont="1">
      <alignment/>
      <protection/>
    </xf>
    <xf numFmtId="0" fontId="12" fillId="0" borderId="0" xfId="120" applyFont="1" applyBorder="1" applyAlignment="1">
      <alignment horizontal="center"/>
      <protection/>
    </xf>
    <xf numFmtId="3" fontId="9" fillId="0" borderId="11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11" xfId="0" applyNumberFormat="1" applyFont="1" applyFill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top"/>
    </xf>
    <xf numFmtId="49" fontId="9" fillId="0" borderId="11" xfId="0" applyNumberFormat="1" applyFont="1" applyFill="1" applyBorder="1" applyAlignment="1">
      <alignment horizontal="center" vertical="top"/>
    </xf>
    <xf numFmtId="4" fontId="2" fillId="4" borderId="0" xfId="0" applyNumberFormat="1" applyFont="1" applyFill="1" applyBorder="1" applyAlignment="1">
      <alignment/>
    </xf>
    <xf numFmtId="0" fontId="12" fillId="4" borderId="10" xfId="0" applyFont="1" applyFill="1" applyBorder="1" applyAlignment="1">
      <alignment horizontal="left" vertical="top" wrapText="1" shrinkToFit="1"/>
    </xf>
    <xf numFmtId="49" fontId="12" fillId="4" borderId="10" xfId="0" applyNumberFormat="1" applyFont="1" applyFill="1" applyBorder="1" applyAlignment="1">
      <alignment horizontal="center" vertical="top"/>
    </xf>
    <xf numFmtId="49" fontId="9" fillId="4" borderId="10" xfId="0" applyNumberFormat="1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/>
    </xf>
    <xf numFmtId="49" fontId="13" fillId="0" borderId="1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/>
    </xf>
    <xf numFmtId="0" fontId="13" fillId="0" borderId="10" xfId="0" applyFont="1" applyBorder="1" applyAlignment="1">
      <alignment vertical="top" wrapText="1"/>
    </xf>
    <xf numFmtId="49" fontId="13" fillId="0" borderId="12" xfId="0" applyNumberFormat="1" applyFont="1" applyFill="1" applyBorder="1" applyAlignment="1">
      <alignment horizontal="center" vertical="top"/>
    </xf>
    <xf numFmtId="0" fontId="13" fillId="0" borderId="10" xfId="0" applyFont="1" applyBorder="1" applyAlignment="1">
      <alignment horizontal="justify" wrapText="1"/>
    </xf>
    <xf numFmtId="0" fontId="23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9" fillId="17" borderId="0" xfId="0" applyFont="1" applyFill="1" applyAlignment="1">
      <alignment/>
    </xf>
    <xf numFmtId="49" fontId="29" fillId="17" borderId="0" xfId="0" applyNumberFormat="1" applyFont="1" applyFill="1" applyAlignment="1">
      <alignment/>
    </xf>
    <xf numFmtId="0" fontId="29" fillId="17" borderId="0" xfId="0" applyFont="1" applyFill="1" applyBorder="1" applyAlignment="1">
      <alignment/>
    </xf>
    <xf numFmtId="3" fontId="12" fillId="4" borderId="10" xfId="0" applyNumberFormat="1" applyFont="1" applyFill="1" applyBorder="1" applyAlignment="1">
      <alignment vertical="top"/>
    </xf>
    <xf numFmtId="4" fontId="17" fillId="0" borderId="0" xfId="0" applyNumberFormat="1" applyFont="1" applyFill="1" applyAlignment="1">
      <alignment/>
    </xf>
    <xf numFmtId="3" fontId="9" fillId="0" borderId="10" xfId="0" applyNumberFormat="1" applyFont="1" applyFill="1" applyBorder="1" applyAlignment="1">
      <alignment vertical="top"/>
    </xf>
    <xf numFmtId="3" fontId="15" fillId="0" borderId="10" xfId="0" applyNumberFormat="1" applyFont="1" applyFill="1" applyBorder="1" applyAlignment="1">
      <alignment vertical="top"/>
    </xf>
    <xf numFmtId="3" fontId="13" fillId="0" borderId="10" xfId="0" applyNumberFormat="1" applyFont="1" applyFill="1" applyBorder="1" applyAlignment="1">
      <alignment vertical="top"/>
    </xf>
    <xf numFmtId="3" fontId="13" fillId="0" borderId="13" xfId="0" applyNumberFormat="1" applyFont="1" applyFill="1" applyBorder="1" applyAlignment="1">
      <alignment vertical="top"/>
    </xf>
    <xf numFmtId="3" fontId="13" fillId="0" borderId="10" xfId="0" applyNumberFormat="1" applyFont="1" applyFill="1" applyBorder="1" applyAlignment="1">
      <alignment vertical="top" wrapText="1"/>
    </xf>
    <xf numFmtId="3" fontId="9" fillId="0" borderId="10" xfId="0" applyNumberFormat="1" applyFont="1" applyFill="1" applyBorder="1" applyAlignment="1">
      <alignment vertical="top" wrapText="1"/>
    </xf>
    <xf numFmtId="3" fontId="12" fillId="0" borderId="10" xfId="0" applyNumberFormat="1" applyFont="1" applyFill="1" applyBorder="1" applyAlignment="1">
      <alignment vertical="top"/>
    </xf>
    <xf numFmtId="3" fontId="18" fillId="0" borderId="10" xfId="0" applyNumberFormat="1" applyFont="1" applyFill="1" applyBorder="1" applyAlignment="1">
      <alignment vertical="top"/>
    </xf>
    <xf numFmtId="3" fontId="9" fillId="0" borderId="13" xfId="0" applyNumberFormat="1" applyFont="1" applyFill="1" applyBorder="1" applyAlignment="1">
      <alignment vertical="top"/>
    </xf>
    <xf numFmtId="49" fontId="13" fillId="0" borderId="11" xfId="0" applyNumberFormat="1" applyFont="1" applyFill="1" applyBorder="1" applyAlignment="1">
      <alignment horizontal="center" vertical="top"/>
    </xf>
    <xf numFmtId="3" fontId="13" fillId="0" borderId="10" xfId="0" applyNumberFormat="1" applyFont="1" applyFill="1" applyBorder="1" applyAlignment="1">
      <alignment horizontal="right" vertical="top" wrapText="1"/>
    </xf>
    <xf numFmtId="3" fontId="13" fillId="24" borderId="10" xfId="0" applyNumberFormat="1" applyFont="1" applyFill="1" applyBorder="1" applyAlignment="1">
      <alignment horizontal="right" vertical="top"/>
    </xf>
    <xf numFmtId="0" fontId="13" fillId="0" borderId="10" xfId="0" applyNumberFormat="1" applyFont="1" applyBorder="1" applyAlignment="1">
      <alignment vertical="top" wrapText="1"/>
    </xf>
    <xf numFmtId="3" fontId="13" fillId="0" borderId="11" xfId="0" applyNumberFormat="1" applyFont="1" applyFill="1" applyBorder="1" applyAlignment="1">
      <alignment horizontal="right" vertical="top"/>
    </xf>
    <xf numFmtId="0" fontId="23" fillId="0" borderId="0" xfId="0" applyFont="1" applyFill="1" applyAlignment="1">
      <alignment/>
    </xf>
    <xf numFmtId="0" fontId="9" fillId="0" borderId="1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wrapText="1"/>
    </xf>
    <xf numFmtId="4" fontId="0" fillId="4" borderId="0" xfId="0" applyNumberFormat="1" applyFont="1" applyFill="1" applyBorder="1" applyAlignment="1">
      <alignment/>
    </xf>
    <xf numFmtId="4" fontId="19" fillId="4" borderId="0" xfId="0" applyNumberFormat="1" applyFont="1" applyFill="1" applyBorder="1" applyAlignment="1">
      <alignment/>
    </xf>
    <xf numFmtId="3" fontId="19" fillId="4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4" fontId="0" fillId="0" borderId="0" xfId="107" applyNumberFormat="1" applyFont="1">
      <alignment/>
      <protection/>
    </xf>
    <xf numFmtId="3" fontId="57" fillId="0" borderId="10" xfId="0" applyNumberFormat="1" applyFont="1" applyFill="1" applyBorder="1" applyAlignment="1">
      <alignment vertical="top"/>
    </xf>
    <xf numFmtId="3" fontId="14" fillId="0" borderId="10" xfId="0" applyNumberFormat="1" applyFont="1" applyFill="1" applyBorder="1" applyAlignment="1">
      <alignment horizontal="right" vertical="top"/>
    </xf>
    <xf numFmtId="3" fontId="9" fillId="24" borderId="10" xfId="0" applyNumberFormat="1" applyFont="1" applyFill="1" applyBorder="1" applyAlignment="1">
      <alignment vertical="top"/>
    </xf>
    <xf numFmtId="3" fontId="20" fillId="0" borderId="10" xfId="0" applyNumberFormat="1" applyFont="1" applyFill="1" applyBorder="1" applyAlignment="1">
      <alignment vertical="top"/>
    </xf>
    <xf numFmtId="3" fontId="15" fillId="24" borderId="10" xfId="0" applyNumberFormat="1" applyFont="1" applyFill="1" applyBorder="1" applyAlignment="1">
      <alignment vertical="top"/>
    </xf>
    <xf numFmtId="3" fontId="13" fillId="24" borderId="10" xfId="0" applyNumberFormat="1" applyFont="1" applyFill="1" applyBorder="1" applyAlignment="1">
      <alignment vertical="top"/>
    </xf>
    <xf numFmtId="3" fontId="13" fillId="24" borderId="10" xfId="0" applyNumberFormat="1" applyFont="1" applyFill="1" applyBorder="1" applyAlignment="1">
      <alignment horizontal="right" vertical="top" wrapText="1"/>
    </xf>
    <xf numFmtId="3" fontId="9" fillId="24" borderId="10" xfId="0" applyNumberFormat="1" applyFont="1" applyFill="1" applyBorder="1" applyAlignment="1">
      <alignment horizontal="right" vertical="top"/>
    </xf>
    <xf numFmtId="49" fontId="58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8" fillId="0" borderId="0" xfId="0" applyFont="1" applyFill="1" applyAlignment="1">
      <alignment horizontal="center"/>
    </xf>
    <xf numFmtId="49" fontId="58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9" fillId="0" borderId="0" xfId="107" applyFont="1" applyAlignment="1">
      <alignment horizontal="right"/>
      <protection/>
    </xf>
    <xf numFmtId="0" fontId="52" fillId="0" borderId="14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49" fontId="60" fillId="0" borderId="10" xfId="0" applyNumberFormat="1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3" fontId="61" fillId="4" borderId="0" xfId="0" applyNumberFormat="1" applyFont="1" applyFill="1" applyBorder="1" applyAlignment="1">
      <alignment/>
    </xf>
    <xf numFmtId="4" fontId="61" fillId="4" borderId="0" xfId="0" applyNumberFormat="1" applyFont="1" applyFill="1" applyBorder="1" applyAlignment="1">
      <alignment/>
    </xf>
    <xf numFmtId="0" fontId="61" fillId="4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49" fontId="53" fillId="0" borderId="10" xfId="0" applyNumberFormat="1" applyFont="1" applyFill="1" applyBorder="1" applyAlignment="1">
      <alignment horizontal="center" vertical="top"/>
    </xf>
    <xf numFmtId="0" fontId="53" fillId="0" borderId="10" xfId="0" applyFont="1" applyFill="1" applyBorder="1" applyAlignment="1">
      <alignment horizontal="left" vertical="top" wrapText="1" shrinkToFit="1"/>
    </xf>
    <xf numFmtId="3" fontId="53" fillId="0" borderId="13" xfId="0" applyNumberFormat="1" applyFont="1" applyFill="1" applyBorder="1" applyAlignment="1">
      <alignment vertical="top"/>
    </xf>
    <xf numFmtId="3" fontId="53" fillId="0" borderId="10" xfId="0" applyNumberFormat="1" applyFont="1" applyFill="1" applyBorder="1" applyAlignment="1">
      <alignment vertical="top"/>
    </xf>
    <xf numFmtId="0" fontId="62" fillId="0" borderId="0" xfId="0" applyFont="1" applyFill="1" applyBorder="1" applyAlignment="1">
      <alignment/>
    </xf>
    <xf numFmtId="0" fontId="61" fillId="4" borderId="0" xfId="0" applyFont="1" applyFill="1" applyBorder="1" applyAlignment="1">
      <alignment/>
    </xf>
    <xf numFmtId="0" fontId="60" fillId="0" borderId="0" xfId="0" applyFont="1" applyFill="1" applyAlignment="1">
      <alignment/>
    </xf>
    <xf numFmtId="3" fontId="54" fillId="4" borderId="10" xfId="0" applyNumberFormat="1" applyFont="1" applyFill="1" applyBorder="1" applyAlignment="1">
      <alignment vertical="top"/>
    </xf>
    <xf numFmtId="4" fontId="63" fillId="4" borderId="0" xfId="0" applyNumberFormat="1" applyFont="1" applyFill="1" applyBorder="1" applyAlignment="1">
      <alignment/>
    </xf>
    <xf numFmtId="0" fontId="63" fillId="4" borderId="0" xfId="0" applyFont="1" applyFill="1" applyBorder="1" applyAlignment="1">
      <alignment/>
    </xf>
    <xf numFmtId="3" fontId="50" fillId="0" borderId="10" xfId="0" applyNumberFormat="1" applyFont="1" applyFill="1" applyBorder="1" applyAlignment="1">
      <alignment vertical="top"/>
    </xf>
    <xf numFmtId="49" fontId="53" fillId="0" borderId="12" xfId="0" applyNumberFormat="1" applyFont="1" applyFill="1" applyBorder="1" applyAlignment="1">
      <alignment horizontal="center" vertical="top"/>
    </xf>
    <xf numFmtId="3" fontId="53" fillId="0" borderId="10" xfId="0" applyNumberFormat="1" applyFont="1" applyFill="1" applyBorder="1" applyAlignment="1">
      <alignment vertical="top" wrapText="1"/>
    </xf>
    <xf numFmtId="0" fontId="64" fillId="0" borderId="0" xfId="0" applyFont="1" applyFill="1" applyBorder="1" applyAlignment="1">
      <alignment/>
    </xf>
    <xf numFmtId="0" fontId="63" fillId="4" borderId="0" xfId="0" applyFont="1" applyFill="1" applyAlignment="1">
      <alignment/>
    </xf>
    <xf numFmtId="0" fontId="63" fillId="0" borderId="0" xfId="0" applyFont="1" applyFill="1" applyBorder="1" applyAlignment="1">
      <alignment/>
    </xf>
    <xf numFmtId="4" fontId="65" fillId="4" borderId="0" xfId="0" applyNumberFormat="1" applyFont="1" applyFill="1" applyBorder="1" applyAlignment="1">
      <alignment/>
    </xf>
    <xf numFmtId="0" fontId="63" fillId="4" borderId="0" xfId="0" applyFont="1" applyFill="1" applyBorder="1" applyAlignment="1">
      <alignment/>
    </xf>
    <xf numFmtId="49" fontId="53" fillId="0" borderId="10" xfId="0" applyNumberFormat="1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vertical="top" wrapText="1"/>
    </xf>
    <xf numFmtId="3" fontId="50" fillId="24" borderId="10" xfId="0" applyNumberFormat="1" applyFont="1" applyFill="1" applyBorder="1" applyAlignment="1">
      <alignment vertical="top"/>
    </xf>
    <xf numFmtId="3" fontId="53" fillId="24" borderId="10" xfId="0" applyNumberFormat="1" applyFont="1" applyFill="1" applyBorder="1" applyAlignment="1">
      <alignment vertical="top"/>
    </xf>
    <xf numFmtId="0" fontId="53" fillId="0" borderId="10" xfId="0" applyFont="1" applyBorder="1" applyAlignment="1">
      <alignment wrapText="1"/>
    </xf>
    <xf numFmtId="3" fontId="63" fillId="4" borderId="0" xfId="0" applyNumberFormat="1" applyFont="1" applyFill="1" applyBorder="1" applyAlignment="1">
      <alignment/>
    </xf>
    <xf numFmtId="0" fontId="65" fillId="0" borderId="0" xfId="0" applyFont="1" applyFill="1" applyAlignment="1">
      <alignment/>
    </xf>
    <xf numFmtId="0" fontId="53" fillId="0" borderId="10" xfId="0" applyFont="1" applyFill="1" applyBorder="1" applyAlignment="1">
      <alignment horizontal="center" vertical="top"/>
    </xf>
    <xf numFmtId="3" fontId="53" fillId="24" borderId="10" xfId="0" applyNumberFormat="1" applyFont="1" applyFill="1" applyBorder="1" applyAlignment="1">
      <alignment horizontal="right" vertical="top"/>
    </xf>
    <xf numFmtId="3" fontId="53" fillId="0" borderId="10" xfId="0" applyNumberFormat="1" applyFont="1" applyFill="1" applyBorder="1" applyAlignment="1">
      <alignment horizontal="right" vertical="top"/>
    </xf>
    <xf numFmtId="3" fontId="53" fillId="0" borderId="10" xfId="0" applyNumberFormat="1" applyFont="1" applyFill="1" applyBorder="1" applyAlignment="1">
      <alignment horizontal="right" vertical="top" wrapText="1"/>
    </xf>
    <xf numFmtId="0" fontId="64" fillId="0" borderId="0" xfId="0" applyFont="1" applyFill="1" applyAlignment="1">
      <alignment/>
    </xf>
    <xf numFmtId="3" fontId="53" fillId="24" borderId="10" xfId="0" applyNumberFormat="1" applyFont="1" applyFill="1" applyBorder="1" applyAlignment="1">
      <alignment horizontal="right" vertical="top" wrapText="1"/>
    </xf>
    <xf numFmtId="0" fontId="63" fillId="4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52" fillId="4" borderId="0" xfId="0" applyFont="1" applyFill="1" applyBorder="1" applyAlignment="1">
      <alignment/>
    </xf>
    <xf numFmtId="0" fontId="52" fillId="4" borderId="0" xfId="0" applyFont="1" applyFill="1" applyAlignment="1">
      <alignment/>
    </xf>
    <xf numFmtId="4" fontId="63" fillId="0" borderId="0" xfId="0" applyNumberFormat="1" applyFont="1" applyFill="1" applyBorder="1" applyAlignment="1">
      <alignment/>
    </xf>
    <xf numFmtId="3" fontId="60" fillId="0" borderId="0" xfId="0" applyNumberFormat="1" applyFont="1" applyFill="1" applyBorder="1" applyAlignment="1">
      <alignment/>
    </xf>
    <xf numFmtId="0" fontId="51" fillId="0" borderId="0" xfId="107" applyFont="1" applyBorder="1">
      <alignment/>
      <protection/>
    </xf>
    <xf numFmtId="0" fontId="55" fillId="0" borderId="0" xfId="107" applyFont="1" applyBorder="1">
      <alignment/>
      <protection/>
    </xf>
    <xf numFmtId="3" fontId="66" fillId="0" borderId="0" xfId="0" applyNumberFormat="1" applyFont="1" applyBorder="1" applyAlignment="1">
      <alignment/>
    </xf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/>
    </xf>
    <xf numFmtId="0" fontId="56" fillId="0" borderId="0" xfId="0" applyFont="1" applyFill="1" applyAlignment="1">
      <alignment horizontal="left"/>
    </xf>
    <xf numFmtId="49" fontId="63" fillId="17" borderId="0" xfId="0" applyNumberFormat="1" applyFont="1" applyFill="1" applyAlignment="1">
      <alignment/>
    </xf>
    <xf numFmtId="0" fontId="63" fillId="17" borderId="0" xfId="0" applyFont="1" applyFill="1" applyAlignment="1">
      <alignment/>
    </xf>
    <xf numFmtId="4" fontId="63" fillId="17" borderId="0" xfId="0" applyNumberFormat="1" applyFont="1" applyFill="1" applyAlignment="1">
      <alignment/>
    </xf>
    <xf numFmtId="0" fontId="63" fillId="17" borderId="0" xfId="0" applyFont="1" applyFill="1" applyBorder="1" applyAlignment="1">
      <alignment/>
    </xf>
    <xf numFmtId="49" fontId="52" fillId="0" borderId="0" xfId="0" applyNumberFormat="1" applyFont="1" applyFill="1" applyAlignment="1">
      <alignment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3" fontId="9" fillId="0" borderId="16" xfId="107" applyNumberFormat="1" applyFont="1" applyBorder="1">
      <alignment/>
      <protection/>
    </xf>
    <xf numFmtId="3" fontId="12" fillId="0" borderId="16" xfId="107" applyNumberFormat="1" applyFont="1" applyBorder="1">
      <alignment/>
      <protection/>
    </xf>
    <xf numFmtId="0" fontId="9" fillId="0" borderId="16" xfId="107" applyFont="1" applyBorder="1" applyAlignment="1">
      <alignment horizontal="center"/>
      <protection/>
    </xf>
    <xf numFmtId="0" fontId="9" fillId="0" borderId="16" xfId="107" applyFont="1" applyBorder="1" applyAlignment="1">
      <alignment horizontal="justify" wrapText="1"/>
      <protection/>
    </xf>
    <xf numFmtId="0" fontId="12" fillId="0" borderId="17" xfId="107" applyFont="1" applyBorder="1" applyAlignment="1">
      <alignment horizontal="center"/>
      <protection/>
    </xf>
    <xf numFmtId="3" fontId="12" fillId="0" borderId="18" xfId="107" applyNumberFormat="1" applyFont="1" applyBorder="1">
      <alignment/>
      <protection/>
    </xf>
    <xf numFmtId="0" fontId="14" fillId="0" borderId="17" xfId="107" applyFont="1" applyBorder="1" applyAlignment="1">
      <alignment horizontal="center"/>
      <protection/>
    </xf>
    <xf numFmtId="3" fontId="14" fillId="0" borderId="18" xfId="107" applyNumberFormat="1" applyFont="1" applyBorder="1">
      <alignment/>
      <protection/>
    </xf>
    <xf numFmtId="1" fontId="11" fillId="0" borderId="19" xfId="107" applyNumberFormat="1" applyFont="1" applyBorder="1" applyAlignment="1">
      <alignment horizontal="center" vertical="center"/>
      <protection/>
    </xf>
    <xf numFmtId="0" fontId="11" fillId="0" borderId="20" xfId="107" applyFont="1" applyBorder="1" applyAlignment="1">
      <alignment vertical="center" wrapText="1"/>
      <protection/>
    </xf>
    <xf numFmtId="3" fontId="12" fillId="0" borderId="20" xfId="107" applyNumberFormat="1" applyFont="1" applyBorder="1">
      <alignment/>
      <protection/>
    </xf>
    <xf numFmtId="3" fontId="9" fillId="0" borderId="20" xfId="107" applyNumberFormat="1" applyFont="1" applyBorder="1">
      <alignment/>
      <protection/>
    </xf>
    <xf numFmtId="3" fontId="12" fillId="0" borderId="21" xfId="107" applyNumberFormat="1" applyFont="1" applyBorder="1">
      <alignment/>
      <protection/>
    </xf>
    <xf numFmtId="1" fontId="11" fillId="0" borderId="22" xfId="107" applyNumberFormat="1" applyFont="1" applyBorder="1" applyAlignment="1">
      <alignment horizontal="center" vertical="center"/>
      <protection/>
    </xf>
    <xf numFmtId="0" fontId="11" fillId="0" borderId="23" xfId="107" applyFont="1" applyBorder="1" applyAlignment="1">
      <alignment vertical="center" wrapText="1"/>
      <protection/>
    </xf>
    <xf numFmtId="3" fontId="12" fillId="0" borderId="23" xfId="107" applyNumberFormat="1" applyFont="1" applyBorder="1">
      <alignment/>
      <protection/>
    </xf>
    <xf numFmtId="3" fontId="9" fillId="0" borderId="23" xfId="107" applyNumberFormat="1" applyFont="1" applyBorder="1">
      <alignment/>
      <protection/>
    </xf>
    <xf numFmtId="3" fontId="12" fillId="0" borderId="24" xfId="107" applyNumberFormat="1" applyFont="1" applyBorder="1">
      <alignment/>
      <protection/>
    </xf>
    <xf numFmtId="0" fontId="14" fillId="0" borderId="22" xfId="107" applyFont="1" applyBorder="1" applyAlignment="1">
      <alignment horizontal="center"/>
      <protection/>
    </xf>
    <xf numFmtId="0" fontId="14" fillId="0" borderId="23" xfId="107" applyFont="1" applyBorder="1" applyAlignment="1">
      <alignment horizontal="justify" wrapText="1"/>
      <protection/>
    </xf>
    <xf numFmtId="3" fontId="14" fillId="0" borderId="23" xfId="107" applyNumberFormat="1" applyFont="1" applyBorder="1">
      <alignment/>
      <protection/>
    </xf>
    <xf numFmtId="3" fontId="14" fillId="0" borderId="24" xfId="107" applyNumberFormat="1" applyFont="1" applyBorder="1">
      <alignment/>
      <protection/>
    </xf>
    <xf numFmtId="0" fontId="9" fillId="0" borderId="19" xfId="107" applyFont="1" applyBorder="1" applyAlignment="1">
      <alignment horizontal="center"/>
      <protection/>
    </xf>
    <xf numFmtId="0" fontId="9" fillId="0" borderId="20" xfId="107" applyFont="1" applyBorder="1" applyAlignment="1">
      <alignment horizontal="justify" wrapText="1"/>
      <protection/>
    </xf>
    <xf numFmtId="3" fontId="9" fillId="0" borderId="21" xfId="107" applyNumberFormat="1" applyFont="1" applyBorder="1">
      <alignment/>
      <protection/>
    </xf>
    <xf numFmtId="0" fontId="12" fillId="0" borderId="22" xfId="107" applyFont="1" applyBorder="1" applyAlignment="1">
      <alignment horizontal="center"/>
      <protection/>
    </xf>
    <xf numFmtId="0" fontId="12" fillId="0" borderId="23" xfId="107" applyFont="1" applyBorder="1" applyAlignment="1">
      <alignment horizontal="justify" wrapText="1"/>
      <protection/>
    </xf>
    <xf numFmtId="0" fontId="12" fillId="0" borderId="23" xfId="107" applyFont="1" applyBorder="1" applyAlignment="1">
      <alignment horizontal="center"/>
      <protection/>
    </xf>
    <xf numFmtId="0" fontId="5" fillId="0" borderId="0" xfId="107" applyFont="1" applyBorder="1" applyAlignment="1">
      <alignment horizontal="left"/>
      <protection/>
    </xf>
    <xf numFmtId="0" fontId="11" fillId="0" borderId="10" xfId="0" applyFont="1" applyFill="1" applyBorder="1" applyAlignment="1">
      <alignment horizontal="left" vertical="top" wrapText="1" shrinkToFit="1"/>
    </xf>
    <xf numFmtId="49" fontId="11" fillId="0" borderId="10" xfId="0" applyNumberFormat="1" applyFont="1" applyFill="1" applyBorder="1" applyAlignment="1">
      <alignment horizontal="center" vertical="top"/>
    </xf>
    <xf numFmtId="0" fontId="9" fillId="24" borderId="10" xfId="0" applyFont="1" applyFill="1" applyBorder="1" applyAlignment="1">
      <alignment horizontal="justify" vertical="center" wrapText="1"/>
    </xf>
    <xf numFmtId="0" fontId="9" fillId="24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justify" wrapText="1"/>
    </xf>
    <xf numFmtId="0" fontId="15" fillId="24" borderId="10" xfId="0" applyFont="1" applyFill="1" applyBorder="1" applyAlignment="1">
      <alignment horizontal="center" vertical="center" wrapText="1"/>
    </xf>
    <xf numFmtId="49" fontId="15" fillId="24" borderId="10" xfId="0" applyNumberFormat="1" applyFont="1" applyFill="1" applyBorder="1" applyAlignment="1">
      <alignment horizontal="center" vertical="center" wrapText="1"/>
    </xf>
    <xf numFmtId="49" fontId="9" fillId="24" borderId="10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49" fontId="16" fillId="24" borderId="11" xfId="0" applyNumberFormat="1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 horizontal="center" vertical="center" wrapText="1"/>
    </xf>
    <xf numFmtId="49" fontId="15" fillId="24" borderId="11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vertical="center" wrapText="1"/>
    </xf>
    <xf numFmtId="0" fontId="9" fillId="24" borderId="10" xfId="0" applyFont="1" applyFill="1" applyBorder="1" applyAlignment="1">
      <alignment horizontal="justify" vertical="top" wrapText="1" shrinkToFit="1"/>
    </xf>
    <xf numFmtId="0" fontId="9" fillId="0" borderId="10" xfId="0" applyFont="1" applyFill="1" applyBorder="1" applyAlignment="1">
      <alignment horizontal="justify" wrapText="1" shrinkToFit="1"/>
    </xf>
    <xf numFmtId="0" fontId="50" fillId="0" borderId="10" xfId="0" applyFont="1" applyBorder="1" applyAlignment="1">
      <alignment horizontal="justify" wrapText="1"/>
    </xf>
    <xf numFmtId="0" fontId="11" fillId="0" borderId="10" xfId="0" applyFont="1" applyFill="1" applyBorder="1" applyAlignment="1">
      <alignment horizontal="justify" vertical="top" wrapText="1" shrinkToFit="1"/>
    </xf>
    <xf numFmtId="3" fontId="11" fillId="0" borderId="10" xfId="0" applyNumberFormat="1" applyFont="1" applyFill="1" applyBorder="1" applyAlignment="1">
      <alignment vertical="top"/>
    </xf>
    <xf numFmtId="0" fontId="9" fillId="0" borderId="10" xfId="0" applyFont="1" applyFill="1" applyBorder="1" applyAlignment="1">
      <alignment horizontal="justify" vertical="top" wrapText="1"/>
    </xf>
    <xf numFmtId="3" fontId="26" fillId="4" borderId="10" xfId="0" applyNumberFormat="1" applyFont="1" applyFill="1" applyBorder="1" applyAlignment="1">
      <alignment vertical="top"/>
    </xf>
    <xf numFmtId="0" fontId="19" fillId="0" borderId="0" xfId="0" applyFont="1" applyFill="1" applyBorder="1" applyAlignment="1">
      <alignment/>
    </xf>
    <xf numFmtId="0" fontId="59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center" wrapText="1"/>
    </xf>
    <xf numFmtId="0" fontId="9" fillId="0" borderId="0" xfId="107" applyFont="1" applyAlignment="1">
      <alignment/>
      <protection/>
    </xf>
    <xf numFmtId="3" fontId="16" fillId="4" borderId="10" xfId="0" applyNumberFormat="1" applyFont="1" applyFill="1" applyBorder="1" applyAlignment="1">
      <alignment vertical="top"/>
    </xf>
    <xf numFmtId="0" fontId="9" fillId="0" borderId="0" xfId="0" applyFont="1" applyAlignment="1">
      <alignment vertical="center" wrapText="1"/>
    </xf>
    <xf numFmtId="3" fontId="54" fillId="0" borderId="0" xfId="0" applyNumberFormat="1" applyFont="1" applyFill="1" applyBorder="1" applyAlignment="1">
      <alignment vertical="top"/>
    </xf>
    <xf numFmtId="0" fontId="9" fillId="0" borderId="10" xfId="0" applyFont="1" applyFill="1" applyBorder="1" applyAlignment="1">
      <alignment horizontal="center" vertical="justify" wrapText="1"/>
    </xf>
    <xf numFmtId="49" fontId="15" fillId="0" borderId="10" xfId="0" applyNumberFormat="1" applyFont="1" applyFill="1" applyBorder="1" applyAlignment="1">
      <alignment horizontal="center" vertical="justify" wrapText="1"/>
    </xf>
    <xf numFmtId="3" fontId="9" fillId="0" borderId="25" xfId="107" applyNumberFormat="1" applyFont="1" applyBorder="1">
      <alignment/>
      <protection/>
    </xf>
    <xf numFmtId="1" fontId="11" fillId="0" borderId="25" xfId="107" applyNumberFormat="1" applyFont="1" applyBorder="1" applyAlignment="1">
      <alignment horizontal="center" vertical="center"/>
      <protection/>
    </xf>
    <xf numFmtId="0" fontId="11" fillId="0" borderId="25" xfId="107" applyFont="1" applyBorder="1" applyAlignment="1">
      <alignment vertical="center" wrapText="1"/>
      <protection/>
    </xf>
    <xf numFmtId="3" fontId="12" fillId="0" borderId="25" xfId="107" applyNumberFormat="1" applyFont="1" applyBorder="1">
      <alignment/>
      <protection/>
    </xf>
    <xf numFmtId="1" fontId="11" fillId="0" borderId="11" xfId="107" applyNumberFormat="1" applyFont="1" applyBorder="1" applyAlignment="1">
      <alignment horizontal="center" vertical="center"/>
      <protection/>
    </xf>
    <xf numFmtId="0" fontId="11" fillId="0" borderId="11" xfId="107" applyFont="1" applyBorder="1" applyAlignment="1">
      <alignment vertical="center" wrapText="1"/>
      <protection/>
    </xf>
    <xf numFmtId="3" fontId="9" fillId="0" borderId="11" xfId="107" applyNumberFormat="1" applyFont="1" applyBorder="1">
      <alignment/>
      <protection/>
    </xf>
    <xf numFmtId="3" fontId="12" fillId="0" borderId="11" xfId="107" applyNumberFormat="1" applyFont="1" applyBorder="1">
      <alignment/>
      <protection/>
    </xf>
    <xf numFmtId="3" fontId="14" fillId="0" borderId="11" xfId="107" applyNumberFormat="1" applyFont="1" applyBorder="1">
      <alignment/>
      <protection/>
    </xf>
    <xf numFmtId="0" fontId="9" fillId="0" borderId="11" xfId="107" applyFont="1" applyBorder="1" applyAlignment="1">
      <alignment horizontal="center"/>
      <protection/>
    </xf>
    <xf numFmtId="1" fontId="11" fillId="0" borderId="16" xfId="107" applyNumberFormat="1" applyFont="1" applyBorder="1" applyAlignment="1">
      <alignment horizontal="center" vertical="center"/>
      <protection/>
    </xf>
    <xf numFmtId="0" fontId="11" fillId="0" borderId="16" xfId="107" applyFont="1" applyBorder="1" applyAlignment="1">
      <alignment vertical="center" wrapText="1"/>
      <protection/>
    </xf>
    <xf numFmtId="0" fontId="14" fillId="0" borderId="16" xfId="107" applyFont="1" applyBorder="1" applyAlignment="1">
      <alignment horizontal="center"/>
      <protection/>
    </xf>
    <xf numFmtId="0" fontId="14" fillId="0" borderId="16" xfId="107" applyFont="1" applyBorder="1" applyAlignment="1">
      <alignment horizontal="justify" wrapText="1"/>
      <protection/>
    </xf>
    <xf numFmtId="3" fontId="14" fillId="0" borderId="16" xfId="107" applyNumberFormat="1" applyFont="1" applyBorder="1">
      <alignment/>
      <protection/>
    </xf>
    <xf numFmtId="0" fontId="11" fillId="0" borderId="10" xfId="0" applyNumberFormat="1" applyFont="1" applyBorder="1" applyAlignment="1">
      <alignment horizontal="justify" wrapText="1"/>
    </xf>
    <xf numFmtId="0" fontId="50" fillId="0" borderId="0" xfId="0" applyFont="1" applyAlignment="1">
      <alignment horizontal="justify" vertical="center" wrapText="1"/>
    </xf>
    <xf numFmtId="49" fontId="54" fillId="4" borderId="10" xfId="0" applyNumberFormat="1" applyFont="1" applyFill="1" applyBorder="1" applyAlignment="1">
      <alignment horizontal="center" vertical="top"/>
    </xf>
    <xf numFmtId="0" fontId="52" fillId="25" borderId="0" xfId="0" applyFont="1" applyFill="1" applyBorder="1" applyAlignment="1">
      <alignment/>
    </xf>
    <xf numFmtId="0" fontId="0" fillId="25" borderId="0" xfId="0" applyFont="1" applyFill="1" applyAlignment="1">
      <alignment/>
    </xf>
    <xf numFmtId="49" fontId="9" fillId="24" borderId="11" xfId="0" applyNumberFormat="1" applyFont="1" applyFill="1" applyBorder="1" applyAlignment="1">
      <alignment horizontal="center" vertical="top"/>
    </xf>
    <xf numFmtId="0" fontId="9" fillId="24" borderId="11" xfId="0" applyNumberFormat="1" applyFont="1" applyFill="1" applyBorder="1" applyAlignment="1">
      <alignment vertical="top" wrapText="1"/>
    </xf>
    <xf numFmtId="3" fontId="9" fillId="24" borderId="11" xfId="0" applyNumberFormat="1" applyFont="1" applyFill="1" applyBorder="1" applyAlignment="1">
      <alignment horizontal="right" vertical="top"/>
    </xf>
    <xf numFmtId="49" fontId="74" fillId="0" borderId="0" xfId="107" applyNumberFormat="1" applyFont="1" applyAlignment="1">
      <alignment horizontal="left"/>
      <protection/>
    </xf>
    <xf numFmtId="49" fontId="51" fillId="0" borderId="10" xfId="0" applyNumberFormat="1" applyFont="1" applyFill="1" applyBorder="1" applyAlignment="1">
      <alignment horizontal="center" vertical="top"/>
    </xf>
    <xf numFmtId="3" fontId="51" fillId="0" borderId="10" xfId="0" applyNumberFormat="1" applyFont="1" applyFill="1" applyBorder="1" applyAlignment="1">
      <alignment vertical="top"/>
    </xf>
    <xf numFmtId="49" fontId="55" fillId="4" borderId="10" xfId="0" applyNumberFormat="1" applyFont="1" applyFill="1" applyBorder="1" applyAlignment="1">
      <alignment horizontal="center" vertical="top" wrapText="1"/>
    </xf>
    <xf numFmtId="3" fontId="55" fillId="4" borderId="10" xfId="0" applyNumberFormat="1" applyFont="1" applyFill="1" applyBorder="1" applyAlignment="1">
      <alignment vertical="top"/>
    </xf>
    <xf numFmtId="49" fontId="55" fillId="4" borderId="10" xfId="0" applyNumberFormat="1" applyFont="1" applyFill="1" applyBorder="1" applyAlignment="1">
      <alignment horizontal="left" vertical="top"/>
    </xf>
    <xf numFmtId="4" fontId="55" fillId="0" borderId="0" xfId="0" applyNumberFormat="1" applyFont="1" applyFill="1" applyBorder="1" applyAlignment="1">
      <alignment horizontal="right" vertical="top"/>
    </xf>
    <xf numFmtId="0" fontId="55" fillId="4" borderId="10" xfId="0" applyFont="1" applyFill="1" applyBorder="1" applyAlignment="1">
      <alignment horizontal="left" vertical="top" wrapText="1" shrinkToFit="1"/>
    </xf>
    <xf numFmtId="0" fontId="81" fillId="0" borderId="20" xfId="107" applyFont="1" applyBorder="1" applyAlignment="1">
      <alignment horizontal="center" vertical="center" wrapText="1"/>
      <protection/>
    </xf>
    <xf numFmtId="0" fontId="82" fillId="0" borderId="0" xfId="107" applyFont="1" applyAlignment="1">
      <alignment horizontal="left"/>
      <protection/>
    </xf>
    <xf numFmtId="0" fontId="12" fillId="0" borderId="21" xfId="107" applyFont="1" applyBorder="1" applyAlignment="1">
      <alignment horizontal="center" vertical="center" wrapText="1"/>
      <protection/>
    </xf>
    <xf numFmtId="4" fontId="26" fillId="4" borderId="16" xfId="0" applyNumberFormat="1" applyFont="1" applyFill="1" applyBorder="1" applyAlignment="1">
      <alignment horizontal="right" vertical="top"/>
    </xf>
    <xf numFmtId="49" fontId="26" fillId="4" borderId="1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26" fillId="4" borderId="10" xfId="0" applyFont="1" applyFill="1" applyBorder="1" applyAlignment="1">
      <alignment horizontal="left" vertical="top" wrapText="1" shrinkToFit="1"/>
    </xf>
    <xf numFmtId="0" fontId="0" fillId="0" borderId="0" xfId="0" applyFont="1" applyFill="1" applyBorder="1" applyAlignment="1">
      <alignment/>
    </xf>
    <xf numFmtId="3" fontId="11" fillId="0" borderId="10" xfId="0" applyNumberFormat="1" applyFont="1" applyFill="1" applyBorder="1" applyAlignment="1">
      <alignment horizontal="right" vertical="top"/>
    </xf>
    <xf numFmtId="0" fontId="11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wrapText="1"/>
    </xf>
    <xf numFmtId="3" fontId="11" fillId="0" borderId="10" xfId="0" applyNumberFormat="1" applyFont="1" applyFill="1" applyBorder="1" applyAlignment="1">
      <alignment vertical="top" wrapText="1"/>
    </xf>
    <xf numFmtId="49" fontId="26" fillId="4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3" fontId="26" fillId="0" borderId="10" xfId="0" applyNumberFormat="1" applyFont="1" applyFill="1" applyBorder="1" applyAlignment="1">
      <alignment vertical="top"/>
    </xf>
    <xf numFmtId="3" fontId="11" fillId="24" borderId="10" xfId="0" applyNumberFormat="1" applyFont="1" applyFill="1" applyBorder="1" applyAlignment="1">
      <alignment vertical="top"/>
    </xf>
    <xf numFmtId="0" fontId="11" fillId="0" borderId="10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4" borderId="0" xfId="0" applyFont="1" applyFill="1" applyBorder="1" applyAlignment="1">
      <alignment/>
    </xf>
    <xf numFmtId="0" fontId="0" fillId="4" borderId="0" xfId="0" applyFont="1" applyFill="1" applyAlignment="1">
      <alignment/>
    </xf>
    <xf numFmtId="49" fontId="11" fillId="4" borderId="10" xfId="0" applyNumberFormat="1" applyFont="1" applyFill="1" applyBorder="1" applyAlignment="1">
      <alignment horizontal="center" vertical="top"/>
    </xf>
    <xf numFmtId="3" fontId="11" fillId="0" borderId="10" xfId="0" applyNumberFormat="1" applyFont="1" applyFill="1" applyBorder="1" applyAlignment="1">
      <alignment horizontal="right"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Fill="1" applyBorder="1" applyAlignment="1">
      <alignment vertical="top" wrapText="1"/>
    </xf>
    <xf numFmtId="49" fontId="26" fillId="0" borderId="0" xfId="0" applyNumberFormat="1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left" vertical="top"/>
    </xf>
    <xf numFmtId="4" fontId="26" fillId="0" borderId="0" xfId="0" applyNumberFormat="1" applyFont="1" applyFill="1" applyBorder="1" applyAlignment="1">
      <alignment horizontal="right" vertical="top"/>
    </xf>
    <xf numFmtId="3" fontId="26" fillId="0" borderId="0" xfId="0" applyNumberFormat="1" applyFont="1" applyFill="1" applyBorder="1" applyAlignment="1">
      <alignment horizontal="right" vertical="top"/>
    </xf>
    <xf numFmtId="4" fontId="26" fillId="0" borderId="14" xfId="0" applyNumberFormat="1" applyFont="1" applyFill="1" applyBorder="1" applyAlignment="1">
      <alignment horizontal="right" vertical="top"/>
    </xf>
    <xf numFmtId="49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0" fillId="25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1" fillId="0" borderId="0" xfId="0" applyFont="1" applyAlignment="1">
      <alignment vertical="top" wrapText="1"/>
    </xf>
    <xf numFmtId="49" fontId="26" fillId="0" borderId="26" xfId="0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0" fontId="84" fillId="0" borderId="0" xfId="0" applyFont="1" applyAlignment="1">
      <alignment horizontal="center"/>
    </xf>
    <xf numFmtId="0" fontId="84" fillId="0" borderId="0" xfId="0" applyFont="1" applyAlignment="1">
      <alignment/>
    </xf>
    <xf numFmtId="0" fontId="26" fillId="0" borderId="0" xfId="0" applyFont="1" applyAlignment="1">
      <alignment horizontal="justify"/>
    </xf>
    <xf numFmtId="0" fontId="11" fillId="0" borderId="0" xfId="0" applyFont="1" applyAlignment="1">
      <alignment horizontal="right"/>
    </xf>
    <xf numFmtId="0" fontId="50" fillId="0" borderId="10" xfId="0" applyFont="1" applyBorder="1" applyAlignment="1">
      <alignment horizontal="center" vertical="top" wrapText="1"/>
    </xf>
    <xf numFmtId="0" fontId="8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87" fillId="0" borderId="10" xfId="0" applyFont="1" applyBorder="1" applyAlignment="1">
      <alignment/>
    </xf>
    <xf numFmtId="0" fontId="50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vertical="top" wrapText="1"/>
    </xf>
    <xf numFmtId="3" fontId="54" fillId="0" borderId="10" xfId="0" applyNumberFormat="1" applyFont="1" applyBorder="1" applyAlignment="1">
      <alignment horizontal="center" vertical="top" wrapText="1"/>
    </xf>
    <xf numFmtId="49" fontId="88" fillId="0" borderId="27" xfId="0" applyNumberFormat="1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top" wrapText="1"/>
    </xf>
    <xf numFmtId="0" fontId="54" fillId="0" borderId="10" xfId="0" applyFont="1" applyFill="1" applyBorder="1" applyAlignment="1">
      <alignment vertical="top" wrapText="1"/>
    </xf>
    <xf numFmtId="0" fontId="50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3" fontId="54" fillId="0" borderId="10" xfId="0" applyNumberFormat="1" applyFont="1" applyBorder="1" applyAlignment="1">
      <alignment horizontal="center" vertical="center" wrapText="1"/>
    </xf>
    <xf numFmtId="0" fontId="9" fillId="0" borderId="0" xfId="108" applyFont="1" applyBorder="1">
      <alignment/>
      <protection/>
    </xf>
    <xf numFmtId="3" fontId="15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vertical="top"/>
    </xf>
    <xf numFmtId="3" fontId="30" fillId="0" borderId="10" xfId="0" applyNumberFormat="1" applyFont="1" applyFill="1" applyBorder="1" applyAlignment="1">
      <alignment horizontal="right" vertical="top"/>
    </xf>
    <xf numFmtId="3" fontId="5" fillId="0" borderId="10" xfId="0" applyNumberFormat="1" applyFont="1" applyFill="1" applyBorder="1" applyAlignment="1">
      <alignment horizontal="right" vertical="top"/>
    </xf>
    <xf numFmtId="3" fontId="51" fillId="0" borderId="10" xfId="0" applyNumberFormat="1" applyFont="1" applyFill="1" applyBorder="1" applyAlignment="1">
      <alignment horizontal="right" vertical="top"/>
    </xf>
    <xf numFmtId="3" fontId="36" fillId="0" borderId="10" xfId="0" applyNumberFormat="1" applyFont="1" applyFill="1" applyBorder="1" applyAlignment="1">
      <alignment vertical="top"/>
    </xf>
    <xf numFmtId="3" fontId="36" fillId="0" borderId="12" xfId="0" applyNumberFormat="1" applyFont="1" applyFill="1" applyBorder="1" applyAlignment="1">
      <alignment vertical="top"/>
    </xf>
    <xf numFmtId="3" fontId="5" fillId="0" borderId="12" xfId="0" applyNumberFormat="1" applyFont="1" applyFill="1" applyBorder="1" applyAlignment="1">
      <alignment vertical="top" wrapText="1"/>
    </xf>
    <xf numFmtId="3" fontId="51" fillId="0" borderId="12" xfId="0" applyNumberFormat="1" applyFont="1" applyFill="1" applyBorder="1" applyAlignment="1">
      <alignment vertical="top" wrapText="1"/>
    </xf>
    <xf numFmtId="3" fontId="36" fillId="0" borderId="10" xfId="0" applyNumberFormat="1" applyFont="1" applyFill="1" applyBorder="1" applyAlignment="1">
      <alignment vertical="top" wrapText="1"/>
    </xf>
    <xf numFmtId="3" fontId="30" fillId="0" borderId="10" xfId="0" applyNumberFormat="1" applyFont="1" applyFill="1" applyBorder="1" applyAlignment="1">
      <alignment vertical="top"/>
    </xf>
    <xf numFmtId="3" fontId="30" fillId="0" borderId="10" xfId="0" applyNumberFormat="1" applyFont="1" applyFill="1" applyBorder="1" applyAlignment="1">
      <alignment vertical="top" wrapText="1"/>
    </xf>
    <xf numFmtId="3" fontId="55" fillId="0" borderId="10" xfId="0" applyNumberFormat="1" applyFont="1" applyFill="1" applyBorder="1" applyAlignment="1">
      <alignment vertical="top"/>
    </xf>
    <xf numFmtId="3" fontId="7" fillId="0" borderId="10" xfId="0" applyNumberFormat="1" applyFont="1" applyFill="1" applyBorder="1" applyAlignment="1">
      <alignment vertical="top"/>
    </xf>
    <xf numFmtId="3" fontId="51" fillId="0" borderId="10" xfId="0" applyNumberFormat="1" applyFont="1" applyFill="1" applyBorder="1" applyAlignment="1">
      <alignment vertical="top" wrapText="1"/>
    </xf>
    <xf numFmtId="3" fontId="80" fillId="0" borderId="10" xfId="0" applyNumberFormat="1" applyFont="1" applyFill="1" applyBorder="1" applyAlignment="1">
      <alignment horizontal="right" vertical="top"/>
    </xf>
    <xf numFmtId="3" fontId="30" fillId="0" borderId="28" xfId="0" applyNumberFormat="1" applyFont="1" applyFill="1" applyBorder="1" applyAlignment="1">
      <alignment horizontal="right" vertical="top"/>
    </xf>
    <xf numFmtId="3" fontId="5" fillId="0" borderId="10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Fill="1" applyBorder="1" applyAlignment="1">
      <alignment vertical="top" wrapText="1"/>
    </xf>
    <xf numFmtId="3" fontId="30" fillId="0" borderId="12" xfId="0" applyNumberFormat="1" applyFont="1" applyFill="1" applyBorder="1" applyAlignment="1">
      <alignment vertical="top" wrapText="1"/>
    </xf>
    <xf numFmtId="3" fontId="5" fillId="0" borderId="12" xfId="0" applyNumberFormat="1" applyFont="1" applyFill="1" applyBorder="1" applyAlignment="1">
      <alignment vertical="top"/>
    </xf>
    <xf numFmtId="3" fontId="36" fillId="24" borderId="10" xfId="0" applyNumberFormat="1" applyFont="1" applyFill="1" applyBorder="1" applyAlignment="1">
      <alignment vertical="top"/>
    </xf>
    <xf numFmtId="3" fontId="30" fillId="0" borderId="12" xfId="0" applyNumberFormat="1" applyFont="1" applyFill="1" applyBorder="1" applyAlignment="1">
      <alignment vertical="top"/>
    </xf>
    <xf numFmtId="3" fontId="7" fillId="0" borderId="12" xfId="0" applyNumberFormat="1" applyFont="1" applyFill="1" applyBorder="1" applyAlignment="1">
      <alignment vertical="top"/>
    </xf>
    <xf numFmtId="3" fontId="30" fillId="24" borderId="10" xfId="0" applyNumberFormat="1" applyFont="1" applyFill="1" applyBorder="1" applyAlignment="1">
      <alignment vertical="top"/>
    </xf>
    <xf numFmtId="3" fontId="30" fillId="0" borderId="12" xfId="0" applyNumberFormat="1" applyFont="1" applyFill="1" applyBorder="1" applyAlignment="1">
      <alignment horizontal="right" vertical="top" wrapText="1"/>
    </xf>
    <xf numFmtId="3" fontId="5" fillId="0" borderId="12" xfId="0" applyNumberFormat="1" applyFont="1" applyFill="1" applyBorder="1" applyAlignment="1">
      <alignment horizontal="right" vertical="top" wrapText="1"/>
    </xf>
    <xf numFmtId="3" fontId="36" fillId="0" borderId="10" xfId="0" applyNumberFormat="1" applyFont="1" applyFill="1" applyBorder="1" applyAlignment="1">
      <alignment horizontal="right" vertical="top"/>
    </xf>
    <xf numFmtId="3" fontId="36" fillId="0" borderId="12" xfId="0" applyNumberFormat="1" applyFont="1" applyFill="1" applyBorder="1" applyAlignment="1">
      <alignment horizontal="right" vertical="top" wrapText="1"/>
    </xf>
    <xf numFmtId="3" fontId="36" fillId="24" borderId="12" xfId="0" applyNumberFormat="1" applyFont="1" applyFill="1" applyBorder="1" applyAlignment="1">
      <alignment horizontal="right" vertical="top" wrapText="1"/>
    </xf>
    <xf numFmtId="3" fontId="30" fillId="24" borderId="12" xfId="0" applyNumberFormat="1" applyFont="1" applyFill="1" applyBorder="1" applyAlignment="1">
      <alignment horizontal="right" vertical="top" wrapText="1"/>
    </xf>
    <xf numFmtId="3" fontId="7" fillId="4" borderId="10" xfId="0" applyNumberFormat="1" applyFont="1" applyFill="1" applyBorder="1" applyAlignment="1">
      <alignment vertical="top"/>
    </xf>
    <xf numFmtId="3" fontId="36" fillId="0" borderId="12" xfId="0" applyNumberFormat="1" applyFont="1" applyFill="1" applyBorder="1" applyAlignment="1">
      <alignment vertical="top" wrapText="1"/>
    </xf>
    <xf numFmtId="3" fontId="51" fillId="0" borderId="12" xfId="0" applyNumberFormat="1" applyFont="1" applyFill="1" applyBorder="1" applyAlignment="1">
      <alignment horizontal="right" vertical="top" wrapText="1"/>
    </xf>
    <xf numFmtId="3" fontId="51" fillId="0" borderId="10" xfId="0" applyNumberFormat="1" applyFont="1" applyFill="1" applyBorder="1" applyAlignment="1">
      <alignment horizontal="right" vertical="top" wrapText="1"/>
    </xf>
    <xf numFmtId="3" fontId="5" fillId="0" borderId="28" xfId="0" applyNumberFormat="1" applyFont="1" applyFill="1" applyBorder="1" applyAlignment="1">
      <alignment horizontal="right" vertical="top"/>
    </xf>
    <xf numFmtId="3" fontId="51" fillId="24" borderId="10" xfId="0" applyNumberFormat="1" applyFont="1" applyFill="1" applyBorder="1" applyAlignment="1">
      <alignment vertical="top"/>
    </xf>
    <xf numFmtId="3" fontId="5" fillId="0" borderId="12" xfId="0" applyNumberFormat="1" applyFont="1" applyFill="1" applyBorder="1" applyAlignment="1">
      <alignment horizontal="right" vertical="top"/>
    </xf>
    <xf numFmtId="3" fontId="5" fillId="24" borderId="11" xfId="0" applyNumberFormat="1" applyFont="1" applyFill="1" applyBorder="1" applyAlignment="1">
      <alignment horizontal="right" vertical="top"/>
    </xf>
    <xf numFmtId="3" fontId="5" fillId="24" borderId="28" xfId="0" applyNumberFormat="1" applyFont="1" applyFill="1" applyBorder="1" applyAlignment="1">
      <alignment horizontal="right" vertical="top"/>
    </xf>
    <xf numFmtId="0" fontId="3" fillId="0" borderId="16" xfId="107" applyFont="1" applyBorder="1" applyAlignment="1">
      <alignment horizontal="justify" wrapText="1"/>
      <protection/>
    </xf>
    <xf numFmtId="0" fontId="3" fillId="0" borderId="10" xfId="107" applyFont="1" applyBorder="1" applyAlignment="1">
      <alignment horizontal="justify" wrapText="1"/>
      <protection/>
    </xf>
    <xf numFmtId="0" fontId="3" fillId="0" borderId="11" xfId="107" applyFont="1" applyBorder="1" applyAlignment="1">
      <alignment horizontal="justify" wrapText="1"/>
      <protection/>
    </xf>
    <xf numFmtId="0" fontId="89" fillId="0" borderId="10" xfId="107" applyFont="1" applyBorder="1" applyAlignment="1">
      <alignment horizontal="justify" wrapText="1"/>
      <protection/>
    </xf>
    <xf numFmtId="0" fontId="5" fillId="0" borderId="29" xfId="107" applyFont="1" applyBorder="1" applyAlignment="1">
      <alignment horizontal="center" vertical="center"/>
      <protection/>
    </xf>
    <xf numFmtId="0" fontId="5" fillId="0" borderId="30" xfId="107" applyFont="1" applyBorder="1" applyAlignment="1">
      <alignment horizontal="center" vertical="center"/>
      <protection/>
    </xf>
    <xf numFmtId="0" fontId="6" fillId="0" borderId="0" xfId="107" applyFont="1" applyAlignment="1">
      <alignment vertical="center"/>
      <protection/>
    </xf>
    <xf numFmtId="0" fontId="0" fillId="0" borderId="0" xfId="107" applyFont="1" applyAlignment="1">
      <alignment vertical="center"/>
      <protection/>
    </xf>
    <xf numFmtId="0" fontId="81" fillId="0" borderId="17" xfId="107" applyFont="1" applyBorder="1" applyAlignment="1">
      <alignment horizontal="center"/>
      <protection/>
    </xf>
    <xf numFmtId="0" fontId="81" fillId="0" borderId="10" xfId="107" applyFont="1" applyBorder="1" applyAlignment="1">
      <alignment horizontal="center" wrapText="1"/>
      <protection/>
    </xf>
    <xf numFmtId="3" fontId="81" fillId="0" borderId="10" xfId="107" applyNumberFormat="1" applyFont="1" applyBorder="1">
      <alignment/>
      <protection/>
    </xf>
    <xf numFmtId="3" fontId="81" fillId="0" borderId="18" xfId="107" applyNumberFormat="1" applyFont="1" applyBorder="1">
      <alignment/>
      <protection/>
    </xf>
    <xf numFmtId="0" fontId="89" fillId="0" borderId="17" xfId="107" applyFont="1" applyBorder="1" applyAlignment="1">
      <alignment horizontal="center"/>
      <protection/>
    </xf>
    <xf numFmtId="0" fontId="90" fillId="0" borderId="10" xfId="107" applyFont="1" applyBorder="1" applyAlignment="1">
      <alignment vertical="center" wrapText="1"/>
      <protection/>
    </xf>
    <xf numFmtId="3" fontId="89" fillId="0" borderId="10" xfId="107" applyNumberFormat="1" applyFont="1" applyBorder="1">
      <alignment/>
      <protection/>
    </xf>
    <xf numFmtId="3" fontId="89" fillId="0" borderId="18" xfId="107" applyNumberFormat="1" applyFont="1" applyBorder="1">
      <alignment/>
      <protection/>
    </xf>
    <xf numFmtId="0" fontId="3" fillId="0" borderId="17" xfId="107" applyFont="1" applyBorder="1" applyAlignment="1">
      <alignment horizontal="justify" wrapText="1"/>
      <protection/>
    </xf>
    <xf numFmtId="0" fontId="3" fillId="0" borderId="10" xfId="107" applyFont="1" applyBorder="1" applyAlignment="1">
      <alignment horizontal="justify" vertical="center" wrapText="1"/>
      <protection/>
    </xf>
    <xf numFmtId="3" fontId="3" fillId="0" borderId="10" xfId="107" applyNumberFormat="1" applyFont="1" applyBorder="1">
      <alignment/>
      <protection/>
    </xf>
    <xf numFmtId="0" fontId="89" fillId="0" borderId="19" xfId="107" applyFont="1" applyBorder="1" applyAlignment="1">
      <alignment horizontal="center"/>
      <protection/>
    </xf>
    <xf numFmtId="0" fontId="89" fillId="0" borderId="20" xfId="107" applyFont="1" applyBorder="1" applyAlignment="1">
      <alignment horizontal="left" wrapText="1"/>
      <protection/>
    </xf>
    <xf numFmtId="3" fontId="81" fillId="0" borderId="20" xfId="107" applyNumberFormat="1" applyFont="1" applyBorder="1">
      <alignment/>
      <protection/>
    </xf>
    <xf numFmtId="3" fontId="81" fillId="0" borderId="21" xfId="107" applyNumberFormat="1" applyFont="1" applyBorder="1">
      <alignment/>
      <protection/>
    </xf>
    <xf numFmtId="0" fontId="89" fillId="0" borderId="25" xfId="107" applyFont="1" applyBorder="1" applyAlignment="1">
      <alignment horizontal="center"/>
      <protection/>
    </xf>
    <xf numFmtId="0" fontId="89" fillId="0" borderId="25" xfId="107" applyFont="1" applyBorder="1" applyAlignment="1">
      <alignment horizontal="justify" wrapText="1"/>
      <protection/>
    </xf>
    <xf numFmtId="3" fontId="89" fillId="0" borderId="25" xfId="107" applyNumberFormat="1" applyFont="1" applyBorder="1">
      <alignment/>
      <protection/>
    </xf>
    <xf numFmtId="0" fontId="3" fillId="0" borderId="16" xfId="107" applyFont="1" applyBorder="1" applyAlignment="1">
      <alignment horizontal="center"/>
      <protection/>
    </xf>
    <xf numFmtId="3" fontId="3" fillId="0" borderId="16" xfId="107" applyNumberFormat="1" applyFont="1" applyBorder="1">
      <alignment/>
      <protection/>
    </xf>
    <xf numFmtId="0" fontId="3" fillId="0" borderId="10" xfId="107" applyFont="1" applyBorder="1" applyAlignment="1">
      <alignment horizontal="center"/>
      <protection/>
    </xf>
    <xf numFmtId="0" fontId="3" fillId="0" borderId="11" xfId="107" applyFont="1" applyBorder="1" applyAlignment="1">
      <alignment horizontal="center"/>
      <protection/>
    </xf>
    <xf numFmtId="3" fontId="3" fillId="0" borderId="11" xfId="107" applyNumberFormat="1" applyFont="1" applyBorder="1">
      <alignment/>
      <protection/>
    </xf>
    <xf numFmtId="3" fontId="81" fillId="0" borderId="16" xfId="107" applyNumberFormat="1" applyFont="1" applyBorder="1">
      <alignment/>
      <protection/>
    </xf>
    <xf numFmtId="0" fontId="89" fillId="0" borderId="10" xfId="107" applyFont="1" applyBorder="1" applyAlignment="1">
      <alignment horizontal="center"/>
      <protection/>
    </xf>
    <xf numFmtId="0" fontId="81" fillId="0" borderId="10" xfId="107" applyFont="1" applyBorder="1" applyAlignment="1">
      <alignment horizontal="center"/>
      <protection/>
    </xf>
    <xf numFmtId="0" fontId="81" fillId="0" borderId="10" xfId="107" applyFont="1" applyBorder="1" applyAlignment="1">
      <alignment horizontal="justify" wrapText="1"/>
      <protection/>
    </xf>
    <xf numFmtId="3" fontId="81" fillId="0" borderId="11" xfId="107" applyNumberFormat="1" applyFont="1" applyBorder="1">
      <alignment/>
      <protection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59" fillId="0" borderId="0" xfId="0" applyFont="1" applyAlignment="1">
      <alignment horizontal="justify" vertical="center" wrapText="1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3" fillId="0" borderId="31" xfId="107" applyFont="1" applyBorder="1" applyAlignment="1">
      <alignment horizontal="center" vertical="center"/>
      <protection/>
    </xf>
    <xf numFmtId="0" fontId="3" fillId="0" borderId="0" xfId="107" applyFont="1" applyBorder="1">
      <alignment/>
      <protection/>
    </xf>
    <xf numFmtId="0" fontId="91" fillId="0" borderId="0" xfId="107" applyFont="1">
      <alignment/>
      <protection/>
    </xf>
    <xf numFmtId="0" fontId="81" fillId="0" borderId="0" xfId="107" applyFont="1" applyBorder="1">
      <alignment/>
      <protection/>
    </xf>
    <xf numFmtId="0" fontId="92" fillId="0" borderId="0" xfId="107" applyFont="1">
      <alignment/>
      <protection/>
    </xf>
    <xf numFmtId="0" fontId="93" fillId="4" borderId="32" xfId="107" applyFont="1" applyFill="1" applyBorder="1" applyAlignment="1">
      <alignment horizontal="center" vertical="center"/>
      <protection/>
    </xf>
    <xf numFmtId="0" fontId="94" fillId="4" borderId="33" xfId="107" applyFont="1" applyFill="1" applyBorder="1" applyAlignment="1">
      <alignment horizontal="left" vertical="center" wrapText="1"/>
      <protection/>
    </xf>
    <xf numFmtId="3" fontId="94" fillId="4" borderId="33" xfId="107" applyNumberFormat="1" applyFont="1" applyFill="1" applyBorder="1" applyAlignment="1">
      <alignment vertical="center"/>
      <protection/>
    </xf>
    <xf numFmtId="3" fontId="94" fillId="4" borderId="34" xfId="107" applyNumberFormat="1" applyFont="1" applyFill="1" applyBorder="1" applyAlignment="1">
      <alignment vertical="center"/>
      <protection/>
    </xf>
    <xf numFmtId="3" fontId="95" fillId="0" borderId="0" xfId="107" applyNumberFormat="1" applyFont="1" applyAlignment="1">
      <alignment vertical="center"/>
      <protection/>
    </xf>
    <xf numFmtId="0" fontId="95" fillId="0" borderId="0" xfId="107" applyFont="1" applyAlignment="1">
      <alignment vertical="center"/>
      <protection/>
    </xf>
    <xf numFmtId="0" fontId="96" fillId="0" borderId="0" xfId="107" applyFont="1" applyAlignment="1">
      <alignment vertical="center"/>
      <protection/>
    </xf>
    <xf numFmtId="0" fontId="81" fillId="0" borderId="22" xfId="107" applyFont="1" applyBorder="1" applyAlignment="1">
      <alignment horizontal="center" vertical="center"/>
      <protection/>
    </xf>
    <xf numFmtId="0" fontId="81" fillId="0" borderId="23" xfId="107" applyFont="1" applyBorder="1" applyAlignment="1">
      <alignment horizontal="left" vertical="center" wrapText="1"/>
      <protection/>
    </xf>
    <xf numFmtId="3" fontId="81" fillId="0" borderId="23" xfId="107" applyNumberFormat="1" applyFont="1" applyBorder="1" applyAlignment="1">
      <alignment vertical="center"/>
      <protection/>
    </xf>
    <xf numFmtId="3" fontId="81" fillId="0" borderId="24" xfId="107" applyNumberFormat="1" applyFont="1" applyBorder="1" applyAlignment="1">
      <alignment vertical="center"/>
      <protection/>
    </xf>
    <xf numFmtId="3" fontId="6" fillId="0" borderId="0" xfId="107" applyNumberFormat="1" applyFont="1" applyAlignment="1">
      <alignment vertical="center"/>
      <protection/>
    </xf>
    <xf numFmtId="0" fontId="8" fillId="0" borderId="0" xfId="107" applyFont="1" applyAlignment="1">
      <alignment vertical="center"/>
      <protection/>
    </xf>
    <xf numFmtId="0" fontId="2" fillId="0" borderId="0" xfId="107" applyFont="1" applyAlignment="1">
      <alignment vertical="center"/>
      <protection/>
    </xf>
    <xf numFmtId="0" fontId="89" fillId="0" borderId="19" xfId="107" applyFont="1" applyBorder="1" applyAlignment="1">
      <alignment horizontal="center" vertical="center"/>
      <protection/>
    </xf>
    <xf numFmtId="0" fontId="89" fillId="0" borderId="20" xfId="107" applyFont="1" applyBorder="1" applyAlignment="1">
      <alignment horizontal="left" vertical="center" wrapText="1"/>
      <protection/>
    </xf>
    <xf numFmtId="3" fontId="89" fillId="0" borderId="20" xfId="107" applyNumberFormat="1" applyFont="1" applyBorder="1" applyAlignment="1">
      <alignment vertical="center"/>
      <protection/>
    </xf>
    <xf numFmtId="3" fontId="89" fillId="0" borderId="21" xfId="107" applyNumberFormat="1" applyFont="1" applyBorder="1" applyAlignment="1">
      <alignment vertical="center"/>
      <protection/>
    </xf>
    <xf numFmtId="0" fontId="24" fillId="0" borderId="0" xfId="107" applyFont="1" applyAlignment="1">
      <alignment vertical="center"/>
      <protection/>
    </xf>
    <xf numFmtId="0" fontId="25" fillId="0" borderId="0" xfId="107" applyFont="1" applyAlignment="1">
      <alignment vertical="center"/>
      <protection/>
    </xf>
    <xf numFmtId="0" fontId="3" fillId="0" borderId="22" xfId="107" applyFont="1" applyBorder="1" applyAlignment="1">
      <alignment horizontal="center" vertical="center"/>
      <protection/>
    </xf>
    <xf numFmtId="0" fontId="3" fillId="0" borderId="23" xfId="0" applyFont="1" applyBorder="1" applyAlignment="1">
      <alignment horizontal="justify" vertical="center" wrapText="1"/>
    </xf>
    <xf numFmtId="3" fontId="3" fillId="0" borderId="23" xfId="107" applyNumberFormat="1" applyFont="1" applyBorder="1" applyAlignment="1">
      <alignment vertical="center"/>
      <protection/>
    </xf>
    <xf numFmtId="0" fontId="3" fillId="0" borderId="19" xfId="107" applyFont="1" applyBorder="1" applyAlignment="1">
      <alignment horizontal="center" vertical="center"/>
      <protection/>
    </xf>
    <xf numFmtId="0" fontId="3" fillId="0" borderId="20" xfId="0" applyFont="1" applyBorder="1" applyAlignment="1">
      <alignment horizontal="justify" vertical="center" wrapText="1"/>
    </xf>
    <xf numFmtId="3" fontId="3" fillId="0" borderId="20" xfId="107" applyNumberFormat="1" applyFont="1" applyBorder="1" applyAlignment="1">
      <alignment vertical="center"/>
      <protection/>
    </xf>
    <xf numFmtId="3" fontId="3" fillId="0" borderId="21" xfId="107" applyNumberFormat="1" applyFont="1" applyBorder="1" applyAlignment="1">
      <alignment vertical="center"/>
      <protection/>
    </xf>
    <xf numFmtId="0" fontId="3" fillId="0" borderId="16" xfId="107" applyFont="1" applyBorder="1" applyAlignment="1">
      <alignment horizontal="center" vertical="center"/>
      <protection/>
    </xf>
    <xf numFmtId="0" fontId="3" fillId="0" borderId="16" xfId="107" applyFont="1" applyBorder="1" applyAlignment="1">
      <alignment horizontal="justify" vertical="center" wrapText="1"/>
      <protection/>
    </xf>
    <xf numFmtId="3" fontId="3" fillId="0" borderId="16" xfId="107" applyNumberFormat="1" applyFont="1" applyBorder="1" applyAlignment="1">
      <alignment vertical="center"/>
      <protection/>
    </xf>
    <xf numFmtId="0" fontId="3" fillId="0" borderId="10" xfId="107" applyFont="1" applyBorder="1" applyAlignment="1">
      <alignment horizontal="center" vertical="center"/>
      <protection/>
    </xf>
    <xf numFmtId="3" fontId="3" fillId="0" borderId="10" xfId="107" applyNumberFormat="1" applyFont="1" applyBorder="1" applyAlignment="1">
      <alignment vertical="center"/>
      <protection/>
    </xf>
    <xf numFmtId="0" fontId="3" fillId="0" borderId="11" xfId="107" applyFont="1" applyBorder="1" applyAlignment="1">
      <alignment horizontal="center" vertical="center"/>
      <protection/>
    </xf>
    <xf numFmtId="0" fontId="3" fillId="0" borderId="11" xfId="107" applyFont="1" applyBorder="1" applyAlignment="1">
      <alignment horizontal="justify" vertical="center" wrapText="1"/>
      <protection/>
    </xf>
    <xf numFmtId="3" fontId="3" fillId="0" borderId="11" xfId="107" applyNumberFormat="1" applyFont="1" applyBorder="1" applyAlignment="1">
      <alignment vertical="center"/>
      <protection/>
    </xf>
    <xf numFmtId="0" fontId="89" fillId="0" borderId="22" xfId="107" applyFont="1" applyBorder="1" applyAlignment="1">
      <alignment horizontal="center" vertical="center"/>
      <protection/>
    </xf>
    <xf numFmtId="0" fontId="89" fillId="0" borderId="23" xfId="107" applyFont="1" applyBorder="1" applyAlignment="1">
      <alignment horizontal="justify" vertical="center" wrapText="1"/>
      <protection/>
    </xf>
    <xf numFmtId="3" fontId="89" fillId="0" borderId="23" xfId="107" applyNumberFormat="1" applyFont="1" applyBorder="1" applyAlignment="1">
      <alignment vertical="center"/>
      <protection/>
    </xf>
    <xf numFmtId="3" fontId="89" fillId="0" borderId="24" xfId="107" applyNumberFormat="1" applyFont="1" applyBorder="1" applyAlignment="1">
      <alignment vertical="center"/>
      <protection/>
    </xf>
    <xf numFmtId="0" fontId="3" fillId="0" borderId="20" xfId="107" applyFont="1" applyBorder="1" applyAlignment="1">
      <alignment horizontal="justify" vertical="center" wrapText="1"/>
      <protection/>
    </xf>
    <xf numFmtId="0" fontId="89" fillId="0" borderId="16" xfId="107" applyFont="1" applyBorder="1" applyAlignment="1">
      <alignment horizontal="center" vertical="center"/>
      <protection/>
    </xf>
    <xf numFmtId="0" fontId="89" fillId="0" borderId="16" xfId="107" applyFont="1" applyBorder="1" applyAlignment="1">
      <alignment horizontal="justify" vertical="center" wrapText="1"/>
      <protection/>
    </xf>
    <xf numFmtId="3" fontId="89" fillId="0" borderId="16" xfId="107" applyNumberFormat="1" applyFont="1" applyBorder="1" applyAlignment="1">
      <alignment vertical="center"/>
      <protection/>
    </xf>
    <xf numFmtId="0" fontId="89" fillId="0" borderId="11" xfId="107" applyFont="1" applyBorder="1" applyAlignment="1">
      <alignment horizontal="center" vertical="center"/>
      <protection/>
    </xf>
    <xf numFmtId="0" fontId="89" fillId="0" borderId="11" xfId="107" applyFont="1" applyBorder="1" applyAlignment="1">
      <alignment horizontal="justify" vertical="center" wrapText="1"/>
      <protection/>
    </xf>
    <xf numFmtId="3" fontId="89" fillId="0" borderId="11" xfId="107" applyNumberFormat="1" applyFont="1" applyBorder="1" applyAlignment="1">
      <alignment vertical="center"/>
      <protection/>
    </xf>
    <xf numFmtId="0" fontId="81" fillId="0" borderId="23" xfId="107" applyFont="1" applyBorder="1" applyAlignment="1">
      <alignment horizontal="justify" vertical="center" wrapText="1"/>
      <protection/>
    </xf>
    <xf numFmtId="0" fontId="89" fillId="0" borderId="17" xfId="107" applyFont="1" applyBorder="1" applyAlignment="1">
      <alignment horizontal="center" vertical="center"/>
      <protection/>
    </xf>
    <xf numFmtId="0" fontId="89" fillId="0" borderId="10" xfId="107" applyFont="1" applyBorder="1" applyAlignment="1">
      <alignment horizontal="justify" vertical="center" wrapText="1"/>
      <protection/>
    </xf>
    <xf numFmtId="3" fontId="89" fillId="0" borderId="10" xfId="107" applyNumberFormat="1" applyFont="1" applyBorder="1" applyAlignment="1">
      <alignment vertical="center"/>
      <protection/>
    </xf>
    <xf numFmtId="3" fontId="89" fillId="0" borderId="18" xfId="107" applyNumberFormat="1" applyFont="1" applyBorder="1" applyAlignment="1">
      <alignment vertical="center"/>
      <protection/>
    </xf>
    <xf numFmtId="0" fontId="3" fillId="0" borderId="20" xfId="107" applyFont="1" applyBorder="1" applyAlignment="1">
      <alignment vertical="center"/>
      <protection/>
    </xf>
    <xf numFmtId="0" fontId="3" fillId="0" borderId="17" xfId="107" applyFont="1" applyBorder="1" applyAlignment="1">
      <alignment horizontal="center" vertical="center"/>
      <protection/>
    </xf>
    <xf numFmtId="3" fontId="81" fillId="0" borderId="10" xfId="107" applyNumberFormat="1" applyFont="1" applyBorder="1" applyAlignment="1">
      <alignment vertical="center"/>
      <protection/>
    </xf>
    <xf numFmtId="3" fontId="3" fillId="0" borderId="18" xfId="107" applyNumberFormat="1" applyFont="1" applyBorder="1" applyAlignment="1">
      <alignment vertical="center"/>
      <protection/>
    </xf>
    <xf numFmtId="3" fontId="81" fillId="0" borderId="20" xfId="107" applyNumberFormat="1" applyFont="1" applyBorder="1" applyAlignment="1">
      <alignment vertical="center"/>
      <protection/>
    </xf>
    <xf numFmtId="0" fontId="3" fillId="0" borderId="35" xfId="107" applyFont="1" applyBorder="1" applyAlignment="1">
      <alignment horizontal="center" vertical="center"/>
      <protection/>
    </xf>
    <xf numFmtId="0" fontId="3" fillId="0" borderId="36" xfId="107" applyFont="1" applyBorder="1" applyAlignment="1">
      <alignment horizontal="justify" vertical="center" wrapText="1"/>
      <protection/>
    </xf>
    <xf numFmtId="3" fontId="3" fillId="0" borderId="36" xfId="107" applyNumberFormat="1" applyFont="1" applyBorder="1" applyAlignment="1">
      <alignment vertical="center"/>
      <protection/>
    </xf>
    <xf numFmtId="3" fontId="81" fillId="0" borderId="36" xfId="107" applyNumberFormat="1" applyFont="1" applyBorder="1" applyAlignment="1">
      <alignment vertical="center"/>
      <protection/>
    </xf>
    <xf numFmtId="3" fontId="3" fillId="0" borderId="37" xfId="107" applyNumberFormat="1" applyFont="1" applyBorder="1" applyAlignment="1">
      <alignment vertical="center"/>
      <protection/>
    </xf>
    <xf numFmtId="0" fontId="81" fillId="25" borderId="22" xfId="107" applyFont="1" applyFill="1" applyBorder="1" applyAlignment="1">
      <alignment horizontal="center" vertical="center"/>
      <protection/>
    </xf>
    <xf numFmtId="0" fontId="81" fillId="25" borderId="23" xfId="107" applyFont="1" applyFill="1" applyBorder="1" applyAlignment="1">
      <alignment horizontal="center" vertical="center"/>
      <protection/>
    </xf>
    <xf numFmtId="3" fontId="81" fillId="25" borderId="23" xfId="107" applyNumberFormat="1" applyFont="1" applyFill="1" applyBorder="1" applyAlignment="1">
      <alignment vertical="center"/>
      <protection/>
    </xf>
    <xf numFmtId="3" fontId="81" fillId="25" borderId="24" xfId="107" applyNumberFormat="1" applyFont="1" applyFill="1" applyBorder="1" applyAlignment="1">
      <alignment vertical="center"/>
      <protection/>
    </xf>
    <xf numFmtId="3" fontId="6" fillId="25" borderId="0" xfId="107" applyNumberFormat="1" applyFont="1" applyFill="1" applyAlignment="1">
      <alignment vertical="center"/>
      <protection/>
    </xf>
    <xf numFmtId="0" fontId="6" fillId="25" borderId="0" xfId="107" applyFont="1" applyFill="1" applyAlignment="1">
      <alignment vertical="center"/>
      <protection/>
    </xf>
    <xf numFmtId="0" fontId="0" fillId="25" borderId="0" xfId="107" applyFont="1" applyFill="1" applyAlignment="1">
      <alignment vertical="center"/>
      <protection/>
    </xf>
    <xf numFmtId="0" fontId="81" fillId="0" borderId="19" xfId="107" applyFont="1" applyBorder="1" applyAlignment="1">
      <alignment horizontal="center" vertical="center"/>
      <protection/>
    </xf>
    <xf numFmtId="0" fontId="81" fillId="0" borderId="20" xfId="107" applyFont="1" applyBorder="1" applyAlignment="1">
      <alignment horizontal="center" vertical="center"/>
      <protection/>
    </xf>
    <xf numFmtId="3" fontId="81" fillId="0" borderId="21" xfId="107" applyNumberFormat="1" applyFont="1" applyBorder="1" applyAlignment="1">
      <alignment vertical="center"/>
      <protection/>
    </xf>
    <xf numFmtId="0" fontId="90" fillId="0" borderId="0" xfId="107" applyFont="1" applyAlignment="1">
      <alignment vertical="center"/>
      <protection/>
    </xf>
    <xf numFmtId="0" fontId="3" fillId="0" borderId="11" xfId="107" applyFont="1" applyBorder="1" applyAlignment="1">
      <alignment vertical="center" wrapText="1"/>
      <protection/>
    </xf>
    <xf numFmtId="0" fontId="89" fillId="0" borderId="23" xfId="107" applyFont="1" applyBorder="1" applyAlignment="1">
      <alignment vertical="center" wrapText="1"/>
      <protection/>
    </xf>
    <xf numFmtId="0" fontId="3" fillId="0" borderId="20" xfId="107" applyFont="1" applyBorder="1" applyAlignment="1">
      <alignment vertical="center" wrapText="1"/>
      <protection/>
    </xf>
    <xf numFmtId="0" fontId="3" fillId="0" borderId="10" xfId="107" applyFont="1" applyBorder="1" applyAlignment="1">
      <alignment vertical="center" wrapText="1"/>
      <protection/>
    </xf>
    <xf numFmtId="0" fontId="89" fillId="0" borderId="22" xfId="0" applyNumberFormat="1" applyFont="1" applyFill="1" applyBorder="1" applyAlignment="1" applyProtection="1">
      <alignment horizontal="center" vertical="center" wrapText="1"/>
      <protection/>
    </xf>
    <xf numFmtId="0" fontId="89" fillId="0" borderId="38" xfId="0" applyFont="1" applyBorder="1" applyAlignment="1">
      <alignment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89" fillId="0" borderId="10" xfId="107" applyFont="1" applyBorder="1" applyAlignment="1">
      <alignment vertical="center" wrapText="1"/>
      <protection/>
    </xf>
    <xf numFmtId="0" fontId="3" fillId="0" borderId="10" xfId="120" applyNumberFormat="1" applyFont="1" applyBorder="1" applyAlignment="1">
      <alignment vertical="center" wrapText="1"/>
      <protection/>
    </xf>
    <xf numFmtId="3" fontId="3" fillId="0" borderId="10" xfId="107" applyNumberFormat="1" applyFont="1" applyFill="1" applyBorder="1" applyAlignment="1">
      <alignment vertical="center"/>
      <protection/>
    </xf>
    <xf numFmtId="0" fontId="3" fillId="24" borderId="10" xfId="120" applyNumberFormat="1" applyFont="1" applyFill="1" applyBorder="1" applyAlignment="1">
      <alignment vertical="center" wrapText="1"/>
      <protection/>
    </xf>
    <xf numFmtId="0" fontId="89" fillId="0" borderId="17" xfId="0" applyNumberFormat="1" applyFont="1" applyFill="1" applyBorder="1" applyAlignment="1" applyProtection="1">
      <alignment horizontal="center" vertical="center" wrapText="1"/>
      <protection/>
    </xf>
    <xf numFmtId="0" fontId="89" fillId="0" borderId="10" xfId="0" applyFont="1" applyBorder="1" applyAlignment="1">
      <alignment vertical="center" wrapText="1"/>
    </xf>
    <xf numFmtId="3" fontId="89" fillId="0" borderId="10" xfId="107" applyNumberFormat="1" applyFont="1" applyFill="1" applyBorder="1" applyAlignment="1">
      <alignment vertical="center"/>
      <protection/>
    </xf>
    <xf numFmtId="3" fontId="89" fillId="0" borderId="18" xfId="107" applyNumberFormat="1" applyFont="1" applyFill="1" applyBorder="1" applyAlignment="1">
      <alignment vertical="center"/>
      <protection/>
    </xf>
    <xf numFmtId="0" fontId="6" fillId="0" borderId="0" xfId="107" applyNumberFormat="1" applyFont="1" applyAlignment="1">
      <alignment vertical="center"/>
      <protection/>
    </xf>
    <xf numFmtId="0" fontId="3" fillId="0" borderId="10" xfId="120" applyFont="1" applyBorder="1" applyAlignment="1">
      <alignment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3" fontId="3" fillId="0" borderId="40" xfId="107" applyNumberFormat="1" applyFont="1" applyBorder="1" applyAlignment="1">
      <alignment vertical="center"/>
      <protection/>
    </xf>
    <xf numFmtId="0" fontId="3" fillId="24" borderId="19" xfId="0" applyNumberFormat="1" applyFont="1" applyFill="1" applyBorder="1" applyAlignment="1" applyProtection="1">
      <alignment horizontal="center" vertical="center" wrapText="1"/>
      <protection/>
    </xf>
    <xf numFmtId="0" fontId="3" fillId="24" borderId="20" xfId="0" applyFont="1" applyFill="1" applyBorder="1" applyAlignment="1">
      <alignment vertical="center" wrapText="1"/>
    </xf>
    <xf numFmtId="3" fontId="3" fillId="24" borderId="20" xfId="107" applyNumberFormat="1" applyFont="1" applyFill="1" applyBorder="1" applyAlignment="1">
      <alignment vertical="center"/>
      <protection/>
    </xf>
    <xf numFmtId="0" fontId="3" fillId="0" borderId="16" xfId="120" applyFont="1" applyBorder="1" applyAlignment="1">
      <alignment horizontal="justify" vertical="center" wrapText="1"/>
      <protection/>
    </xf>
    <xf numFmtId="0" fontId="3" fillId="0" borderId="11" xfId="120" applyNumberFormat="1" applyFont="1" applyBorder="1" applyAlignment="1">
      <alignment vertical="center" wrapText="1"/>
      <protection/>
    </xf>
    <xf numFmtId="0" fontId="3" fillId="24" borderId="41" xfId="0" applyNumberFormat="1" applyFont="1" applyFill="1" applyBorder="1" applyAlignment="1" applyProtection="1">
      <alignment horizontal="center" vertical="center" wrapText="1"/>
      <protection/>
    </xf>
    <xf numFmtId="0" fontId="3" fillId="24" borderId="42" xfId="120" applyFont="1" applyFill="1" applyBorder="1" applyAlignment="1">
      <alignment vertical="center" wrapText="1"/>
      <protection/>
    </xf>
    <xf numFmtId="3" fontId="3" fillId="24" borderId="42" xfId="107" applyNumberFormat="1" applyFont="1" applyFill="1" applyBorder="1" applyAlignment="1">
      <alignment vertical="center"/>
      <protection/>
    </xf>
    <xf numFmtId="3" fontId="3" fillId="0" borderId="42" xfId="107" applyNumberFormat="1" applyFont="1" applyBorder="1" applyAlignment="1">
      <alignment vertical="center"/>
      <protection/>
    </xf>
    <xf numFmtId="3" fontId="3" fillId="0" borderId="43" xfId="107" applyNumberFormat="1" applyFont="1" applyBorder="1" applyAlignment="1">
      <alignment vertical="center"/>
      <protection/>
    </xf>
    <xf numFmtId="0" fontId="3" fillId="0" borderId="16" xfId="120" applyNumberFormat="1" applyFont="1" applyBorder="1" applyAlignment="1">
      <alignment vertical="center" wrapText="1"/>
      <protection/>
    </xf>
    <xf numFmtId="0" fontId="3" fillId="0" borderId="41" xfId="107" applyFont="1" applyFill="1" applyBorder="1" applyAlignment="1">
      <alignment horizontal="center" vertical="center"/>
      <protection/>
    </xf>
    <xf numFmtId="0" fontId="3" fillId="0" borderId="42" xfId="120" applyFont="1" applyBorder="1" applyAlignment="1">
      <alignment vertical="center" wrapText="1"/>
      <protection/>
    </xf>
    <xf numFmtId="0" fontId="3" fillId="0" borderId="41" xfId="107" applyFont="1" applyBorder="1" applyAlignment="1">
      <alignment horizontal="center" vertical="center"/>
      <protection/>
    </xf>
    <xf numFmtId="0" fontId="3" fillId="0" borderId="42" xfId="120" applyNumberFormat="1" applyFont="1" applyBorder="1" applyAlignment="1">
      <alignment vertical="center" wrapText="1"/>
      <protection/>
    </xf>
    <xf numFmtId="3" fontId="3" fillId="0" borderId="30" xfId="107" applyNumberFormat="1" applyFont="1" applyBorder="1" applyAlignment="1">
      <alignment vertical="center"/>
      <protection/>
    </xf>
    <xf numFmtId="4" fontId="3" fillId="24" borderId="31" xfId="107" applyNumberFormat="1" applyFont="1" applyFill="1" applyBorder="1" applyAlignment="1">
      <alignment vertical="center"/>
      <protection/>
    </xf>
    <xf numFmtId="0" fontId="3" fillId="24" borderId="36" xfId="120" applyNumberFormat="1" applyFont="1" applyFill="1" applyBorder="1" applyAlignment="1">
      <alignment vertical="center" wrapText="1"/>
      <protection/>
    </xf>
    <xf numFmtId="3" fontId="3" fillId="24" borderId="36" xfId="107" applyNumberFormat="1" applyFont="1" applyFill="1" applyBorder="1" applyAlignment="1">
      <alignment vertical="center"/>
      <protection/>
    </xf>
    <xf numFmtId="0" fontId="3" fillId="24" borderId="41" xfId="107" applyFont="1" applyFill="1" applyBorder="1" applyAlignment="1">
      <alignment horizontal="center" vertical="center"/>
      <protection/>
    </xf>
    <xf numFmtId="0" fontId="3" fillId="4" borderId="41" xfId="107" applyFont="1" applyFill="1" applyBorder="1" applyAlignment="1">
      <alignment horizontal="center" vertical="center"/>
      <protection/>
    </xf>
    <xf numFmtId="0" fontId="81" fillId="4" borderId="42" xfId="120" applyFont="1" applyFill="1" applyBorder="1" applyAlignment="1">
      <alignment horizontal="left" vertical="center"/>
      <protection/>
    </xf>
    <xf numFmtId="3" fontId="81" fillId="4" borderId="42" xfId="107" applyNumberFormat="1" applyFont="1" applyFill="1" applyBorder="1" applyAlignment="1">
      <alignment vertical="center"/>
      <protection/>
    </xf>
    <xf numFmtId="3" fontId="6" fillId="4" borderId="0" xfId="107" applyNumberFormat="1" applyFont="1" applyFill="1" applyAlignment="1">
      <alignment vertical="center"/>
      <protection/>
    </xf>
    <xf numFmtId="0" fontId="6" fillId="4" borderId="0" xfId="107" applyFont="1" applyFill="1" applyAlignment="1">
      <alignment vertical="center"/>
      <protection/>
    </xf>
    <xf numFmtId="0" fontId="0" fillId="4" borderId="0" xfId="107" applyFont="1" applyFill="1" applyAlignment="1">
      <alignment vertical="center"/>
      <protection/>
    </xf>
    <xf numFmtId="0" fontId="81" fillId="25" borderId="23" xfId="107" applyFont="1" applyFill="1" applyBorder="1" applyAlignment="1">
      <alignment horizontal="center" vertical="center" wrapText="1"/>
      <protection/>
    </xf>
    <xf numFmtId="0" fontId="59" fillId="0" borderId="10" xfId="0" applyFont="1" applyFill="1" applyBorder="1" applyAlignment="1">
      <alignment vertical="top"/>
    </xf>
    <xf numFmtId="0" fontId="0" fillId="0" borderId="44" xfId="0" applyBorder="1" applyAlignment="1">
      <alignment wrapText="1"/>
    </xf>
    <xf numFmtId="49" fontId="58" fillId="0" borderId="0" xfId="0" applyNumberFormat="1" applyFont="1" applyFill="1" applyAlignment="1">
      <alignment horizontal="center"/>
    </xf>
    <xf numFmtId="0" fontId="9" fillId="0" borderId="44" xfId="108" applyFont="1" applyBorder="1" applyAlignment="1">
      <alignment horizontal="right" wrapText="1"/>
      <protection/>
    </xf>
    <xf numFmtId="0" fontId="0" fillId="0" borderId="0" xfId="107" applyFont="1" applyBorder="1">
      <alignment/>
      <protection/>
    </xf>
    <xf numFmtId="0" fontId="6" fillId="0" borderId="0" xfId="107" applyFont="1" applyBorder="1">
      <alignment/>
      <protection/>
    </xf>
    <xf numFmtId="0" fontId="6" fillId="0" borderId="0" xfId="107" applyFont="1" applyBorder="1">
      <alignment/>
      <protection/>
    </xf>
    <xf numFmtId="3" fontId="6" fillId="0" borderId="0" xfId="107" applyNumberFormat="1" applyFont="1" applyBorder="1">
      <alignment/>
      <protection/>
    </xf>
    <xf numFmtId="4" fontId="6" fillId="0" borderId="0" xfId="107" applyNumberFormat="1" applyFont="1" applyBorder="1">
      <alignment/>
      <protection/>
    </xf>
    <xf numFmtId="0" fontId="81" fillId="0" borderId="23" xfId="107" applyFont="1" applyBorder="1" applyAlignment="1">
      <alignment horizontal="center" vertical="center" wrapText="1"/>
      <protection/>
    </xf>
    <xf numFmtId="0" fontId="81" fillId="0" borderId="20" xfId="107" applyFont="1" applyBorder="1" applyAlignment="1">
      <alignment horizontal="center" vertical="center" wrapText="1"/>
      <protection/>
    </xf>
    <xf numFmtId="0" fontId="7" fillId="0" borderId="0" xfId="107" applyFont="1" applyAlignment="1">
      <alignment horizontal="center"/>
      <protection/>
    </xf>
    <xf numFmtId="0" fontId="81" fillId="0" borderId="24" xfId="107" applyFont="1" applyBorder="1" applyAlignment="1">
      <alignment horizontal="center" vertical="center" wrapText="1"/>
      <protection/>
    </xf>
    <xf numFmtId="0" fontId="81" fillId="0" borderId="29" xfId="107" applyFont="1" applyBorder="1" applyAlignment="1">
      <alignment horizontal="center" vertical="center"/>
      <protection/>
    </xf>
    <xf numFmtId="0" fontId="81" fillId="0" borderId="35" xfId="107" applyFont="1" applyBorder="1" applyAlignment="1">
      <alignment horizontal="center" vertical="center"/>
      <protection/>
    </xf>
    <xf numFmtId="0" fontId="5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50" fillId="0" borderId="11" xfId="0" applyFont="1" applyFill="1" applyBorder="1" applyAlignment="1">
      <alignment horizontal="center" vertical="top" wrapText="1"/>
    </xf>
    <xf numFmtId="0" fontId="50" fillId="0" borderId="25" xfId="0" applyFont="1" applyFill="1" applyBorder="1" applyAlignment="1">
      <alignment horizontal="center" vertical="top" wrapText="1"/>
    </xf>
    <xf numFmtId="0" fontId="50" fillId="0" borderId="16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/>
    </xf>
    <xf numFmtId="0" fontId="68" fillId="0" borderId="10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68" fillId="0" borderId="11" xfId="0" applyFont="1" applyFill="1" applyBorder="1" applyAlignment="1">
      <alignment horizontal="center" vertical="top" wrapText="1"/>
    </xf>
    <xf numFmtId="0" fontId="68" fillId="0" borderId="25" xfId="0" applyFont="1" applyFill="1" applyBorder="1" applyAlignment="1">
      <alignment horizontal="center" vertical="top" wrapText="1"/>
    </xf>
    <xf numFmtId="0" fontId="68" fillId="0" borderId="16" xfId="0" applyFont="1" applyFill="1" applyBorder="1" applyAlignment="1">
      <alignment horizontal="center" vertical="top" wrapText="1"/>
    </xf>
    <xf numFmtId="0" fontId="67" fillId="0" borderId="0" xfId="0" applyFont="1" applyFill="1" applyAlignment="1">
      <alignment horizont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59" fillId="0" borderId="11" xfId="0" applyFont="1" applyFill="1" applyBorder="1" applyAlignment="1">
      <alignment horizontal="center" vertical="top" wrapText="1"/>
    </xf>
    <xf numFmtId="0" fontId="59" fillId="0" borderId="25" xfId="0" applyFont="1" applyFill="1" applyBorder="1" applyAlignment="1">
      <alignment horizontal="center" vertical="top" wrapText="1"/>
    </xf>
    <xf numFmtId="0" fontId="59" fillId="0" borderId="16" xfId="0" applyFont="1" applyFill="1" applyBorder="1" applyAlignment="1">
      <alignment horizontal="center" vertical="top" wrapText="1"/>
    </xf>
    <xf numFmtId="49" fontId="75" fillId="0" borderId="0" xfId="0" applyNumberFormat="1" applyFont="1" applyFill="1" applyAlignment="1">
      <alignment horizontal="center"/>
    </xf>
    <xf numFmtId="0" fontId="54" fillId="0" borderId="10" xfId="0" applyFont="1" applyBorder="1" applyAlignment="1">
      <alignment horizontal="center" vertical="top" wrapText="1"/>
    </xf>
    <xf numFmtId="0" fontId="54" fillId="0" borderId="45" xfId="0" applyFont="1" applyBorder="1" applyAlignment="1">
      <alignment horizontal="left" vertical="top" wrapText="1"/>
    </xf>
    <xf numFmtId="0" fontId="54" fillId="0" borderId="46" xfId="0" applyFont="1" applyBorder="1" applyAlignment="1">
      <alignment horizontal="left" vertical="top" wrapText="1"/>
    </xf>
    <xf numFmtId="0" fontId="50" fillId="0" borderId="45" xfId="0" applyFont="1" applyBorder="1" applyAlignment="1">
      <alignment horizontal="left" vertical="top" wrapText="1"/>
    </xf>
    <xf numFmtId="0" fontId="50" fillId="0" borderId="46" xfId="0" applyFont="1" applyBorder="1" applyAlignment="1">
      <alignment horizontal="left" vertical="top" wrapText="1"/>
    </xf>
    <xf numFmtId="0" fontId="26" fillId="0" borderId="0" xfId="0" applyFont="1" applyAlignment="1">
      <alignment horizontal="left"/>
    </xf>
    <xf numFmtId="0" fontId="54" fillId="0" borderId="27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54" fillId="0" borderId="47" xfId="0" applyFont="1" applyBorder="1" applyAlignment="1">
      <alignment horizontal="center" vertical="top" wrapText="1"/>
    </xf>
    <xf numFmtId="0" fontId="55" fillId="0" borderId="0" xfId="0" applyFont="1" applyAlignment="1">
      <alignment horizontal="center"/>
    </xf>
    <xf numFmtId="0" fontId="50" fillId="0" borderId="45" xfId="0" applyFont="1" applyBorder="1" applyAlignment="1">
      <alignment horizontal="center" vertical="top" wrapText="1"/>
    </xf>
    <xf numFmtId="0" fontId="50" fillId="0" borderId="46" xfId="0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50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Гарний" xfId="68"/>
    <cellStyle name="Hyperlink" xfId="69"/>
    <cellStyle name="Грошовий 2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ий" xfId="102"/>
    <cellStyle name="Нейтральный" xfId="103"/>
    <cellStyle name="Обчислення" xfId="104"/>
    <cellStyle name="Обычный 2" xfId="105"/>
    <cellStyle name="Обычный 3" xfId="106"/>
    <cellStyle name="Обычный_dodатки_2015_вересень" xfId="107"/>
    <cellStyle name="Обычный_рішення 24.10. 2018" xfId="108"/>
    <cellStyle name="Followed Hyperlink" xfId="109"/>
    <cellStyle name="Підсумок" xfId="110"/>
    <cellStyle name="Плохой" xfId="111"/>
    <cellStyle name="Поганий" xfId="112"/>
    <cellStyle name="Пояснение" xfId="113"/>
    <cellStyle name="Примечание" xfId="114"/>
    <cellStyle name="Примітка" xfId="115"/>
    <cellStyle name="Percent" xfId="116"/>
    <cellStyle name="Результат" xfId="117"/>
    <cellStyle name="Связанная ячейка" xfId="118"/>
    <cellStyle name="Середній" xfId="119"/>
    <cellStyle name="Стиль 1" xfId="120"/>
    <cellStyle name="Текст попередження" xfId="121"/>
    <cellStyle name="Текст пояснення" xfId="122"/>
    <cellStyle name="Текст предупреждения" xfId="123"/>
    <cellStyle name="Comma" xfId="124"/>
    <cellStyle name="Comma [0]" xfId="125"/>
    <cellStyle name="Финансовый 2" xfId="126"/>
    <cellStyle name="Фінансовий 2" xfId="127"/>
    <cellStyle name="Фінансовий 3" xfId="128"/>
    <cellStyle name="Фінансовий 4" xfId="129"/>
    <cellStyle name="Фінансовий 4 2" xfId="130"/>
    <cellStyle name="Фінансовий 5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81"/>
  <sheetViews>
    <sheetView showZeros="0" view="pageBreakPreview" zoomScaleSheetLayoutView="100" zoomScalePageLayoutView="0" workbookViewId="0" topLeftCell="A1">
      <selection activeCell="C58" sqref="C58"/>
    </sheetView>
  </sheetViews>
  <sheetFormatPr defaultColWidth="8.75390625" defaultRowHeight="12.75" outlineLevelRow="1"/>
  <cols>
    <col min="1" max="1" width="11.75390625" style="16" customWidth="1"/>
    <col min="2" max="2" width="48.00390625" style="16" customWidth="1"/>
    <col min="3" max="3" width="12.125" style="16" customWidth="1"/>
    <col min="4" max="4" width="12.00390625" style="16" customWidth="1"/>
    <col min="5" max="5" width="10.875" style="16" customWidth="1"/>
    <col min="6" max="6" width="11.125" style="16" customWidth="1"/>
    <col min="7" max="7" width="48.625" style="16" hidden="1" customWidth="1"/>
    <col min="8" max="10" width="0" style="16" hidden="1" customWidth="1"/>
    <col min="11" max="11" width="8.25390625" style="16" customWidth="1"/>
    <col min="12" max="16384" width="8.75390625" style="16" customWidth="1"/>
  </cols>
  <sheetData>
    <row r="1" spans="1:44" ht="20.25" customHeight="1">
      <c r="A1" s="14"/>
      <c r="B1" s="14"/>
      <c r="C1" s="14"/>
      <c r="D1" s="231" t="s">
        <v>49</v>
      </c>
      <c r="F1" s="15"/>
      <c r="G1" s="17">
        <v>1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</row>
    <row r="2" spans="1:44" ht="18" customHeight="1">
      <c r="A2" s="18"/>
      <c r="B2" s="18"/>
      <c r="C2" s="18"/>
      <c r="D2" s="231" t="s">
        <v>623</v>
      </c>
      <c r="F2" s="15"/>
      <c r="G2" s="17">
        <v>1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</row>
    <row r="3" spans="1:44" ht="18.75">
      <c r="A3" s="18"/>
      <c r="B3" s="18"/>
      <c r="C3" s="18"/>
      <c r="D3" s="99" t="s">
        <v>82</v>
      </c>
      <c r="F3" s="15"/>
      <c r="G3" s="17">
        <v>1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</row>
    <row r="4" spans="1:44" ht="18.75">
      <c r="A4" s="18"/>
      <c r="B4" s="260" t="s">
        <v>683</v>
      </c>
      <c r="C4" s="18"/>
      <c r="D4" s="99"/>
      <c r="F4" s="15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</row>
    <row r="5" spans="1:44" ht="12.75" customHeight="1">
      <c r="A5" s="18"/>
      <c r="B5" s="269" t="s">
        <v>621</v>
      </c>
      <c r="C5" s="18"/>
      <c r="D5" s="99"/>
      <c r="F5" s="15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6" spans="1:44" ht="18.75">
      <c r="A6" s="540" t="s">
        <v>684</v>
      </c>
      <c r="B6" s="540"/>
      <c r="C6" s="540"/>
      <c r="D6" s="540"/>
      <c r="E6" s="540"/>
      <c r="F6" s="19"/>
      <c r="G6" s="17">
        <v>1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spans="1:44" ht="14.25" customHeight="1" thickBot="1">
      <c r="A7" s="20" t="s">
        <v>625</v>
      </c>
      <c r="B7" s="21" t="s">
        <v>626</v>
      </c>
      <c r="C7" s="21"/>
      <c r="D7" s="21"/>
      <c r="E7" s="21"/>
      <c r="F7" s="21" t="s">
        <v>36</v>
      </c>
      <c r="G7" s="17">
        <v>1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</row>
    <row r="8" spans="1:44" ht="14.25" customHeight="1">
      <c r="A8" s="542" t="s">
        <v>304</v>
      </c>
      <c r="B8" s="538" t="s">
        <v>618</v>
      </c>
      <c r="C8" s="538" t="s">
        <v>619</v>
      </c>
      <c r="D8" s="538" t="s">
        <v>608</v>
      </c>
      <c r="E8" s="538" t="s">
        <v>609</v>
      </c>
      <c r="F8" s="541"/>
      <c r="G8" s="17">
        <v>1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</row>
    <row r="9" spans="1:44" ht="66" customHeight="1" thickBot="1">
      <c r="A9" s="543"/>
      <c r="B9" s="539"/>
      <c r="C9" s="539"/>
      <c r="D9" s="539"/>
      <c r="E9" s="268" t="s">
        <v>619</v>
      </c>
      <c r="F9" s="270" t="s">
        <v>97</v>
      </c>
      <c r="G9" s="17">
        <v>1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</row>
    <row r="10" spans="1:44" s="371" customFormat="1" ht="15.75" customHeight="1" thickBot="1">
      <c r="A10" s="368">
        <v>1</v>
      </c>
      <c r="B10" s="369">
        <v>2</v>
      </c>
      <c r="C10" s="369">
        <v>3</v>
      </c>
      <c r="D10" s="369">
        <v>4</v>
      </c>
      <c r="E10" s="369">
        <v>5</v>
      </c>
      <c r="F10" s="405">
        <v>6</v>
      </c>
      <c r="G10" s="370">
        <v>1</v>
      </c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0"/>
      <c r="X10" s="370"/>
      <c r="Y10" s="370"/>
      <c r="Z10" s="370"/>
      <c r="AA10" s="370"/>
      <c r="AB10" s="370"/>
      <c r="AC10" s="370"/>
      <c r="AD10" s="370"/>
      <c r="AE10" s="370"/>
      <c r="AF10" s="370"/>
      <c r="AG10" s="370"/>
      <c r="AH10" s="370"/>
      <c r="AI10" s="370"/>
      <c r="AJ10" s="370"/>
      <c r="AK10" s="370"/>
      <c r="AL10" s="370"/>
      <c r="AM10" s="370"/>
      <c r="AN10" s="370"/>
      <c r="AO10" s="370"/>
      <c r="AP10" s="370"/>
      <c r="AQ10" s="370"/>
      <c r="AR10" s="370"/>
    </row>
    <row r="11" spans="1:44" ht="15.75" hidden="1" outlineLevel="1">
      <c r="A11" s="202">
        <v>10000000</v>
      </c>
      <c r="B11" s="204" t="s">
        <v>281</v>
      </c>
      <c r="C11" s="192">
        <f aca="true" t="shared" si="0" ref="C11:C21">E11+D11</f>
        <v>0</v>
      </c>
      <c r="D11" s="192">
        <f>SUM(D12+D26+D30+D42)</f>
        <v>0</v>
      </c>
      <c r="E11" s="192">
        <f>SUM(E12+E26+E30+E42)</f>
        <v>0</v>
      </c>
      <c r="F11" s="194">
        <f>SUM(F12+F26+F30+F42)</f>
        <v>0</v>
      </c>
      <c r="G11" s="42">
        <f>SUM(C11:F11)</f>
        <v>0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</row>
    <row r="12" spans="1:44" ht="31.5" hidden="1" outlineLevel="1">
      <c r="A12" s="181">
        <v>11000000</v>
      </c>
      <c r="B12" s="25" t="s">
        <v>622</v>
      </c>
      <c r="C12" s="24">
        <f t="shared" si="0"/>
        <v>0</v>
      </c>
      <c r="D12" s="24">
        <f>SUM(D13+D20)</f>
        <v>0</v>
      </c>
      <c r="E12" s="24"/>
      <c r="F12" s="182">
        <v>0</v>
      </c>
      <c r="G12" s="42">
        <f aca="true" t="shared" si="1" ref="G12:G74">SUM(C12:F12)</f>
        <v>0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</row>
    <row r="13" spans="1:44" s="30" customFormat="1" ht="20.25" customHeight="1" hidden="1" outlineLevel="1">
      <c r="A13" s="183">
        <v>11010000</v>
      </c>
      <c r="B13" s="27" t="s">
        <v>575</v>
      </c>
      <c r="C13" s="24">
        <f t="shared" si="0"/>
        <v>0</v>
      </c>
      <c r="D13" s="28">
        <f>SUM(D14:D19)</f>
        <v>0</v>
      </c>
      <c r="E13" s="28">
        <f>SUM(E14:E19)</f>
        <v>0</v>
      </c>
      <c r="F13" s="184">
        <f>SUM(F14:F19)</f>
        <v>0</v>
      </c>
      <c r="G13" s="42">
        <f t="shared" si="1"/>
        <v>0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 ht="48" hidden="1" outlineLevel="1" thickBot="1">
      <c r="A14" s="185">
        <v>11010100</v>
      </c>
      <c r="B14" s="186" t="s">
        <v>19</v>
      </c>
      <c r="C14" s="187">
        <f t="shared" si="0"/>
        <v>0</v>
      </c>
      <c r="D14" s="188"/>
      <c r="E14" s="187"/>
      <c r="F14" s="189"/>
      <c r="G14" s="42">
        <f t="shared" si="1"/>
        <v>0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</row>
    <row r="15" spans="1:44" ht="66.75" customHeight="1" hidden="1" outlineLevel="1" thickBot="1">
      <c r="A15" s="238"/>
      <c r="B15" s="239"/>
      <c r="C15" s="237"/>
      <c r="D15" s="237"/>
      <c r="E15" s="240"/>
      <c r="F15" s="240"/>
      <c r="G15" s="42">
        <f t="shared" si="1"/>
        <v>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</row>
    <row r="16" spans="1:44" ht="47.25" hidden="1" outlineLevel="1">
      <c r="A16" s="190">
        <v>11010400</v>
      </c>
      <c r="B16" s="191" t="s">
        <v>395</v>
      </c>
      <c r="C16" s="192">
        <f t="shared" si="0"/>
        <v>0</v>
      </c>
      <c r="D16" s="193"/>
      <c r="E16" s="192"/>
      <c r="F16" s="194"/>
      <c r="G16" s="42">
        <f t="shared" si="1"/>
        <v>0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</row>
    <row r="17" spans="1:44" ht="48" hidden="1" outlineLevel="1" thickBot="1">
      <c r="A17" s="185">
        <v>11010500</v>
      </c>
      <c r="B17" s="186" t="s">
        <v>396</v>
      </c>
      <c r="C17" s="187">
        <f t="shared" si="0"/>
        <v>0</v>
      </c>
      <c r="D17" s="188"/>
      <c r="E17" s="187"/>
      <c r="F17" s="189"/>
      <c r="G17" s="42">
        <f t="shared" si="1"/>
        <v>0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</row>
    <row r="18" spans="1:44" ht="62.25" customHeight="1" hidden="1" outlineLevel="1">
      <c r="A18" s="247">
        <v>11010900</v>
      </c>
      <c r="B18" s="248" t="s">
        <v>668</v>
      </c>
      <c r="C18" s="177">
        <f t="shared" si="0"/>
        <v>0</v>
      </c>
      <c r="D18" s="177"/>
      <c r="E18" s="178"/>
      <c r="F18" s="178"/>
      <c r="G18" s="42">
        <f t="shared" si="1"/>
        <v>0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</row>
    <row r="19" spans="1:44" ht="32.25" hidden="1" outlineLevel="1" thickBot="1">
      <c r="A19" s="241">
        <v>11011600</v>
      </c>
      <c r="B19" s="242" t="s">
        <v>207</v>
      </c>
      <c r="C19" s="243">
        <f t="shared" si="0"/>
        <v>0</v>
      </c>
      <c r="D19" s="243"/>
      <c r="E19" s="244"/>
      <c r="F19" s="244"/>
      <c r="G19" s="42">
        <f t="shared" si="1"/>
        <v>0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</row>
    <row r="20" spans="1:44" s="30" customFormat="1" ht="18.75" customHeight="1" hidden="1" outlineLevel="1">
      <c r="A20" s="195">
        <v>11020000</v>
      </c>
      <c r="B20" s="196" t="s">
        <v>208</v>
      </c>
      <c r="C20" s="197">
        <f t="shared" si="0"/>
        <v>0</v>
      </c>
      <c r="D20" s="197">
        <f>SUM(D21:D24)</f>
        <v>0</v>
      </c>
      <c r="E20" s="197">
        <f>SUM(E21:E24)</f>
        <v>0</v>
      </c>
      <c r="F20" s="198">
        <f>SUM(F21:F24)</f>
        <v>0</v>
      </c>
      <c r="G20" s="42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</row>
    <row r="21" spans="1:44" ht="38.25" customHeight="1" hidden="1" outlineLevel="1" thickBot="1">
      <c r="A21" s="199">
        <v>11020200</v>
      </c>
      <c r="B21" s="200" t="s">
        <v>29</v>
      </c>
      <c r="C21" s="188">
        <f t="shared" si="0"/>
        <v>0</v>
      </c>
      <c r="D21" s="188"/>
      <c r="E21" s="188"/>
      <c r="F21" s="201"/>
      <c r="G21" s="42">
        <f t="shared" si="1"/>
        <v>0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</row>
    <row r="22" spans="1:44" ht="15.75" hidden="1" outlineLevel="1">
      <c r="A22" s="179"/>
      <c r="B22" s="180"/>
      <c r="C22" s="177"/>
      <c r="D22" s="177"/>
      <c r="E22" s="177"/>
      <c r="F22" s="177"/>
      <c r="G22" s="42">
        <f t="shared" si="1"/>
        <v>0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</row>
    <row r="23" spans="1:44" ht="47.25" hidden="1" outlineLevel="1">
      <c r="A23" s="22">
        <v>11023200</v>
      </c>
      <c r="B23" s="34" t="s">
        <v>201</v>
      </c>
      <c r="C23" s="32">
        <f>E23+D23</f>
        <v>0</v>
      </c>
      <c r="D23" s="32"/>
      <c r="E23" s="32"/>
      <c r="F23" s="32"/>
      <c r="G23" s="42">
        <f t="shared" si="1"/>
        <v>0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</row>
    <row r="24" spans="1:44" ht="31.5" hidden="1" outlineLevel="1">
      <c r="A24" s="22">
        <v>11024000</v>
      </c>
      <c r="B24" s="34" t="s">
        <v>674</v>
      </c>
      <c r="C24" s="32">
        <f>E24+D24</f>
        <v>0</v>
      </c>
      <c r="D24" s="32"/>
      <c r="E24" s="32"/>
      <c r="F24" s="32"/>
      <c r="G24" s="42">
        <f t="shared" si="1"/>
        <v>0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</row>
    <row r="25" spans="1:44" ht="15.75" hidden="1" outlineLevel="1">
      <c r="A25" s="22"/>
      <c r="B25" s="34"/>
      <c r="C25" s="32"/>
      <c r="D25" s="32"/>
      <c r="E25" s="32"/>
      <c r="F25" s="32"/>
      <c r="G25" s="42">
        <f t="shared" si="1"/>
        <v>0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</row>
    <row r="26" spans="1:44" ht="18" customHeight="1" hidden="1" outlineLevel="1">
      <c r="A26" s="23">
        <v>12000000</v>
      </c>
      <c r="B26" s="35" t="s">
        <v>675</v>
      </c>
      <c r="C26" s="24">
        <f aca="true" t="shared" si="2" ref="C26:C32">E26+D26</f>
        <v>0</v>
      </c>
      <c r="D26" s="24"/>
      <c r="E26" s="24">
        <f>+E27</f>
        <v>0</v>
      </c>
      <c r="F26" s="24">
        <f>+F27</f>
        <v>0</v>
      </c>
      <c r="G26" s="42">
        <f t="shared" si="1"/>
        <v>0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</row>
    <row r="27" spans="1:44" s="37" customFormat="1" ht="31.5" hidden="1" outlineLevel="1">
      <c r="A27" s="26">
        <v>12030000</v>
      </c>
      <c r="B27" s="33" t="s">
        <v>627</v>
      </c>
      <c r="C27" s="28">
        <f t="shared" si="2"/>
        <v>0</v>
      </c>
      <c r="D27" s="28"/>
      <c r="E27" s="28">
        <f>SUM(E28:E29)</f>
        <v>0</v>
      </c>
      <c r="F27" s="28"/>
      <c r="G27" s="42">
        <f t="shared" si="1"/>
        <v>0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</row>
    <row r="28" spans="1:44" ht="12" customHeight="1" hidden="1" outlineLevel="1">
      <c r="A28" s="22">
        <v>12030100</v>
      </c>
      <c r="B28" s="31" t="s">
        <v>628</v>
      </c>
      <c r="C28" s="32">
        <f t="shared" si="2"/>
        <v>0</v>
      </c>
      <c r="D28" s="32"/>
      <c r="E28" s="32"/>
      <c r="F28" s="32"/>
      <c r="G28" s="42">
        <f t="shared" si="1"/>
        <v>0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</row>
    <row r="29" spans="1:44" ht="25.5" customHeight="1" hidden="1" outlineLevel="1" thickBot="1">
      <c r="A29" s="246">
        <v>12030200</v>
      </c>
      <c r="B29" s="242" t="s">
        <v>629</v>
      </c>
      <c r="C29" s="243">
        <f t="shared" si="2"/>
        <v>0</v>
      </c>
      <c r="D29" s="243"/>
      <c r="E29" s="243"/>
      <c r="F29" s="243"/>
      <c r="G29" s="42">
        <f t="shared" si="1"/>
        <v>0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</row>
    <row r="30" spans="1:44" ht="22.5" customHeight="1" hidden="1" outlineLevel="1">
      <c r="A30" s="202">
        <v>13000000</v>
      </c>
      <c r="B30" s="203" t="s">
        <v>630</v>
      </c>
      <c r="C30" s="192">
        <f t="shared" si="2"/>
        <v>0</v>
      </c>
      <c r="D30" s="192">
        <f>+D31</f>
        <v>0</v>
      </c>
      <c r="E30" s="192">
        <f>+E37+E33+E31</f>
        <v>0</v>
      </c>
      <c r="F30" s="194">
        <f>+F37+F33+F31</f>
        <v>0</v>
      </c>
      <c r="G30" s="42">
        <f t="shared" si="1"/>
        <v>0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</row>
    <row r="31" spans="1:44" s="37" customFormat="1" ht="20.25" customHeight="1" hidden="1" outlineLevel="1">
      <c r="A31" s="183">
        <v>13010000</v>
      </c>
      <c r="B31" s="33" t="s">
        <v>631</v>
      </c>
      <c r="C31" s="28">
        <f t="shared" si="2"/>
        <v>0</v>
      </c>
      <c r="D31" s="28">
        <f>D32</f>
        <v>0</v>
      </c>
      <c r="E31" s="28">
        <f>E32</f>
        <v>0</v>
      </c>
      <c r="F31" s="184">
        <f>F32</f>
        <v>0</v>
      </c>
      <c r="G31" s="42">
        <f t="shared" si="1"/>
        <v>0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</row>
    <row r="32" spans="1:44" ht="33.75" customHeight="1" hidden="1" outlineLevel="1" thickBot="1">
      <c r="A32" s="199">
        <v>13010100</v>
      </c>
      <c r="B32" s="200" t="s">
        <v>291</v>
      </c>
      <c r="C32" s="188">
        <f t="shared" si="2"/>
        <v>0</v>
      </c>
      <c r="D32" s="188"/>
      <c r="E32" s="188"/>
      <c r="F32" s="201"/>
      <c r="G32" s="42">
        <f t="shared" si="1"/>
        <v>0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</row>
    <row r="33" spans="1:44" s="37" customFormat="1" ht="21" customHeight="1" hidden="1" outlineLevel="1">
      <c r="A33" s="249">
        <v>13020000</v>
      </c>
      <c r="B33" s="250" t="s">
        <v>292</v>
      </c>
      <c r="C33" s="251">
        <f>+C34+C35+C36</f>
        <v>0</v>
      </c>
      <c r="D33" s="251">
        <f>+D34+D35+D36</f>
        <v>0</v>
      </c>
      <c r="E33" s="251">
        <f>+E34+E35+E36</f>
        <v>0</v>
      </c>
      <c r="F33" s="251">
        <f>+F34+F35+F36</f>
        <v>0</v>
      </c>
      <c r="G33" s="42">
        <f t="shared" si="1"/>
        <v>0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</row>
    <row r="34" spans="1:44" ht="16.5" customHeight="1" hidden="1" outlineLevel="1">
      <c r="A34" s="22">
        <v>13020100</v>
      </c>
      <c r="B34" s="34" t="s">
        <v>107</v>
      </c>
      <c r="C34" s="32"/>
      <c r="D34" s="32"/>
      <c r="E34" s="32"/>
      <c r="F34" s="32"/>
      <c r="G34" s="42">
        <f t="shared" si="1"/>
        <v>0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</row>
    <row r="35" spans="1:44" ht="13.5" customHeight="1" hidden="1" outlineLevel="1">
      <c r="A35" s="22">
        <v>13020300</v>
      </c>
      <c r="B35" s="34" t="s">
        <v>39</v>
      </c>
      <c r="C35" s="32"/>
      <c r="D35" s="32"/>
      <c r="E35" s="32"/>
      <c r="F35" s="32"/>
      <c r="G35" s="42">
        <f t="shared" si="1"/>
        <v>0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</row>
    <row r="36" spans="1:44" ht="14.25" customHeight="1" hidden="1" outlineLevel="1">
      <c r="A36" s="22">
        <v>13020400</v>
      </c>
      <c r="B36" s="34" t="s">
        <v>391</v>
      </c>
      <c r="C36" s="32"/>
      <c r="D36" s="32"/>
      <c r="E36" s="32"/>
      <c r="F36" s="32"/>
      <c r="G36" s="42">
        <f t="shared" si="1"/>
        <v>0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</row>
    <row r="37" spans="1:44" s="37" customFormat="1" ht="12" customHeight="1" hidden="1" outlineLevel="1">
      <c r="A37" s="26">
        <v>13030000</v>
      </c>
      <c r="B37" s="33" t="s">
        <v>24</v>
      </c>
      <c r="C37" s="28">
        <f>E37+D37</f>
        <v>0</v>
      </c>
      <c r="D37" s="28">
        <f>D38+D39</f>
        <v>0</v>
      </c>
      <c r="E37" s="28">
        <f>E38+E39</f>
        <v>0</v>
      </c>
      <c r="F37" s="28">
        <f>F38+F39</f>
        <v>0</v>
      </c>
      <c r="G37" s="42">
        <f t="shared" si="1"/>
        <v>0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</row>
    <row r="38" spans="1:44" ht="13.5" customHeight="1" hidden="1" outlineLevel="1">
      <c r="A38" s="22">
        <v>13030100</v>
      </c>
      <c r="B38" s="34" t="s">
        <v>320</v>
      </c>
      <c r="C38" s="32"/>
      <c r="D38" s="32"/>
      <c r="E38" s="32"/>
      <c r="F38" s="32"/>
      <c r="G38" s="42">
        <f t="shared" si="1"/>
        <v>0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</row>
    <row r="39" spans="1:44" ht="15" customHeight="1" hidden="1" outlineLevel="1">
      <c r="A39" s="22">
        <v>13030200</v>
      </c>
      <c r="B39" s="31" t="s">
        <v>103</v>
      </c>
      <c r="C39" s="32">
        <f>E39+D39</f>
        <v>0</v>
      </c>
      <c r="D39" s="32"/>
      <c r="E39" s="24"/>
      <c r="F39" s="24"/>
      <c r="G39" s="42">
        <f t="shared" si="1"/>
        <v>0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</row>
    <row r="40" spans="1:44" s="37" customFormat="1" ht="20.25" customHeight="1" hidden="1" outlineLevel="1">
      <c r="A40" s="26">
        <v>13070000</v>
      </c>
      <c r="B40" s="33" t="s">
        <v>219</v>
      </c>
      <c r="C40" s="28">
        <f>C41</f>
        <v>0</v>
      </c>
      <c r="D40" s="28">
        <f>D41</f>
        <v>0</v>
      </c>
      <c r="E40" s="28"/>
      <c r="F40" s="28"/>
      <c r="G40" s="42">
        <f t="shared" si="1"/>
        <v>0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</row>
    <row r="41" spans="1:44" ht="18.75" customHeight="1" hidden="1" outlineLevel="1">
      <c r="A41" s="22">
        <v>13070100</v>
      </c>
      <c r="B41" s="31" t="s">
        <v>282</v>
      </c>
      <c r="C41" s="32">
        <f>E41+D41</f>
        <v>0</v>
      </c>
      <c r="D41" s="32"/>
      <c r="E41" s="24"/>
      <c r="F41" s="24"/>
      <c r="G41" s="42">
        <f t="shared" si="1"/>
        <v>0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</row>
    <row r="42" spans="1:44" s="40" customFormat="1" ht="20.25" customHeight="1" hidden="1" outlineLevel="1">
      <c r="A42" s="23">
        <v>19000000</v>
      </c>
      <c r="B42" s="38" t="s">
        <v>104</v>
      </c>
      <c r="C42" s="24">
        <f>C43+C48</f>
        <v>0</v>
      </c>
      <c r="D42" s="24">
        <f>D43+D48</f>
        <v>0</v>
      </c>
      <c r="E42" s="24">
        <f>E43+E48</f>
        <v>0</v>
      </c>
      <c r="F42" s="24">
        <f>F43</f>
        <v>0</v>
      </c>
      <c r="G42" s="42">
        <f t="shared" si="1"/>
        <v>0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</row>
    <row r="43" spans="1:44" s="37" customFormat="1" ht="19.5" customHeight="1" hidden="1" outlineLevel="1">
      <c r="A43" s="26">
        <v>19010000</v>
      </c>
      <c r="B43" s="41" t="s">
        <v>105</v>
      </c>
      <c r="C43" s="28">
        <f aca="true" t="shared" si="3" ref="C43:C67">E43+D43</f>
        <v>0</v>
      </c>
      <c r="D43" s="28">
        <f>SUM(D44:D47)</f>
        <v>0</v>
      </c>
      <c r="E43" s="28">
        <f>SUM(E44:E47)</f>
        <v>0</v>
      </c>
      <c r="F43" s="28">
        <f>SUM(F44:F47)</f>
        <v>0</v>
      </c>
      <c r="G43" s="42">
        <f t="shared" si="1"/>
        <v>0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</row>
    <row r="44" spans="1:44" ht="22.5" customHeight="1" hidden="1" outlineLevel="1">
      <c r="A44" s="22">
        <v>19010100</v>
      </c>
      <c r="B44" s="31" t="s">
        <v>106</v>
      </c>
      <c r="C44" s="32"/>
      <c r="D44" s="32"/>
      <c r="E44" s="32"/>
      <c r="F44" s="24"/>
      <c r="G44" s="42">
        <f t="shared" si="1"/>
        <v>0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</row>
    <row r="45" spans="1:44" ht="18.75" customHeight="1" hidden="1" outlineLevel="1">
      <c r="A45" s="22">
        <v>19010200</v>
      </c>
      <c r="B45" s="31" t="s">
        <v>393</v>
      </c>
      <c r="C45" s="32"/>
      <c r="D45" s="32"/>
      <c r="E45" s="32"/>
      <c r="F45" s="24"/>
      <c r="G45" s="42">
        <f t="shared" si="1"/>
        <v>0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</row>
    <row r="46" spans="1:44" ht="19.5" customHeight="1" hidden="1" outlineLevel="1">
      <c r="A46" s="22">
        <v>19010300</v>
      </c>
      <c r="B46" s="31" t="s">
        <v>127</v>
      </c>
      <c r="C46" s="32"/>
      <c r="D46" s="32"/>
      <c r="E46" s="32"/>
      <c r="F46" s="24"/>
      <c r="G46" s="42">
        <f t="shared" si="1"/>
        <v>0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</row>
    <row r="47" spans="1:44" ht="15" customHeight="1" hidden="1" outlineLevel="1">
      <c r="A47" s="22">
        <v>19010600</v>
      </c>
      <c r="B47" s="31" t="s">
        <v>128</v>
      </c>
      <c r="C47" s="32">
        <f t="shared" si="3"/>
        <v>0</v>
      </c>
      <c r="D47" s="32"/>
      <c r="E47" s="32"/>
      <c r="F47" s="24"/>
      <c r="G47" s="42">
        <f t="shared" si="1"/>
        <v>0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</row>
    <row r="48" spans="1:44" ht="14.25" customHeight="1" hidden="1" outlineLevel="1">
      <c r="A48" s="26">
        <v>19020000</v>
      </c>
      <c r="B48" s="41" t="s">
        <v>568</v>
      </c>
      <c r="C48" s="28">
        <f>C49</f>
        <v>0</v>
      </c>
      <c r="D48" s="28">
        <f>D49</f>
        <v>0</v>
      </c>
      <c r="E48" s="28">
        <f>E49</f>
        <v>0</v>
      </c>
      <c r="F48" s="28">
        <f>F49</f>
        <v>0</v>
      </c>
      <c r="G48" s="42">
        <f t="shared" si="1"/>
        <v>0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</row>
    <row r="49" spans="1:44" ht="37.5" customHeight="1" hidden="1" outlineLevel="1" thickBot="1">
      <c r="A49" s="175">
        <v>19020200</v>
      </c>
      <c r="B49" s="176" t="s">
        <v>569</v>
      </c>
      <c r="C49" s="245">
        <f>E49+D49</f>
        <v>0</v>
      </c>
      <c r="D49" s="243"/>
      <c r="E49" s="243"/>
      <c r="F49" s="244"/>
      <c r="G49" s="42">
        <f t="shared" si="1"/>
        <v>0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</row>
    <row r="50" spans="1:44" s="477" customFormat="1" ht="17.25" collapsed="1" thickBot="1">
      <c r="A50" s="471">
        <v>20000000</v>
      </c>
      <c r="B50" s="528" t="s">
        <v>129</v>
      </c>
      <c r="C50" s="473">
        <f>E50+D50</f>
        <v>190200</v>
      </c>
      <c r="D50" s="473">
        <f>SUM(D51+D56+D68)+D73</f>
        <v>162100</v>
      </c>
      <c r="E50" s="473">
        <f>SUM(E51+E56+E68)+E73</f>
        <v>28100</v>
      </c>
      <c r="F50" s="474">
        <f>SUM(F51+F56+F68)+F73</f>
        <v>0</v>
      </c>
      <c r="G50" s="475">
        <f t="shared" si="1"/>
        <v>380400</v>
      </c>
      <c r="H50" s="476"/>
      <c r="I50" s="476"/>
      <c r="J50" s="476"/>
      <c r="K50" s="476"/>
      <c r="L50" s="476"/>
      <c r="M50" s="476"/>
      <c r="N50" s="476"/>
      <c r="O50" s="476"/>
      <c r="P50" s="476"/>
      <c r="Q50" s="476"/>
      <c r="R50" s="476"/>
      <c r="S50" s="476"/>
      <c r="T50" s="476"/>
      <c r="U50" s="476"/>
      <c r="V50" s="476"/>
      <c r="W50" s="476"/>
      <c r="X50" s="476"/>
      <c r="Y50" s="476"/>
      <c r="Z50" s="476"/>
      <c r="AA50" s="476"/>
      <c r="AB50" s="476"/>
      <c r="AC50" s="476"/>
      <c r="AD50" s="476"/>
      <c r="AE50" s="476"/>
      <c r="AF50" s="476"/>
      <c r="AG50" s="476"/>
      <c r="AH50" s="476"/>
      <c r="AI50" s="476"/>
      <c r="AJ50" s="476"/>
      <c r="AK50" s="476"/>
      <c r="AL50" s="476"/>
      <c r="AM50" s="476"/>
      <c r="AN50" s="476"/>
      <c r="AO50" s="476"/>
      <c r="AP50" s="476"/>
      <c r="AQ50" s="476"/>
      <c r="AR50" s="476"/>
    </row>
    <row r="51" spans="1:44" s="40" customFormat="1" ht="33" hidden="1" outlineLevel="1">
      <c r="A51" s="372">
        <v>21000000</v>
      </c>
      <c r="B51" s="373" t="s">
        <v>130</v>
      </c>
      <c r="C51" s="374">
        <f t="shared" si="3"/>
        <v>0</v>
      </c>
      <c r="D51" s="374">
        <f>D52+D54</f>
        <v>0</v>
      </c>
      <c r="E51" s="374">
        <f>+E52+E55</f>
        <v>0</v>
      </c>
      <c r="F51" s="375">
        <f>+F52+F55</f>
        <v>0</v>
      </c>
      <c r="G51" s="42">
        <f t="shared" si="1"/>
        <v>0</v>
      </c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</row>
    <row r="52" spans="1:44" s="37" customFormat="1" ht="86.25" customHeight="1" hidden="1" outlineLevel="1">
      <c r="A52" s="376">
        <v>21010000</v>
      </c>
      <c r="B52" s="377" t="s">
        <v>28</v>
      </c>
      <c r="C52" s="378">
        <f t="shared" si="3"/>
        <v>0</v>
      </c>
      <c r="D52" s="378">
        <f>D53</f>
        <v>0</v>
      </c>
      <c r="E52" s="378"/>
      <c r="F52" s="379"/>
      <c r="G52" s="42">
        <f t="shared" si="1"/>
        <v>0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</row>
    <row r="53" spans="1:44" ht="66" hidden="1" outlineLevel="1">
      <c r="A53" s="380">
        <v>21010300</v>
      </c>
      <c r="B53" s="381" t="s">
        <v>131</v>
      </c>
      <c r="C53" s="382">
        <f t="shared" si="3"/>
        <v>0</v>
      </c>
      <c r="D53" s="382"/>
      <c r="E53" s="374"/>
      <c r="F53" s="375"/>
      <c r="G53" s="42">
        <f t="shared" si="1"/>
        <v>0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</row>
    <row r="54" spans="1:44" ht="35.25" hidden="1" outlineLevel="1" thickBot="1">
      <c r="A54" s="383">
        <v>21050000</v>
      </c>
      <c r="B54" s="384" t="s">
        <v>132</v>
      </c>
      <c r="C54" s="385">
        <f t="shared" si="3"/>
        <v>0</v>
      </c>
      <c r="D54" s="385"/>
      <c r="E54" s="385"/>
      <c r="F54" s="386"/>
      <c r="G54" s="42">
        <f t="shared" si="1"/>
        <v>0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</row>
    <row r="55" spans="1:44" s="37" customFormat="1" ht="30" customHeight="1" hidden="1" outlineLevel="1" thickBot="1">
      <c r="A55" s="387">
        <v>21110000</v>
      </c>
      <c r="B55" s="388" t="s">
        <v>152</v>
      </c>
      <c r="C55" s="389">
        <f t="shared" si="3"/>
        <v>0</v>
      </c>
      <c r="D55" s="389"/>
      <c r="E55" s="389"/>
      <c r="F55" s="389"/>
      <c r="G55" s="42">
        <f t="shared" si="1"/>
        <v>0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</row>
    <row r="56" spans="1:44" s="423" customFormat="1" ht="42" customHeight="1" collapsed="1">
      <c r="A56" s="417">
        <v>22000000</v>
      </c>
      <c r="B56" s="418" t="s">
        <v>335</v>
      </c>
      <c r="C56" s="419">
        <f t="shared" si="3"/>
        <v>162100</v>
      </c>
      <c r="D56" s="419">
        <f>+D64+D66+D57+D67</f>
        <v>162100</v>
      </c>
      <c r="E56" s="419">
        <f>+E64+E66+E57</f>
        <v>0</v>
      </c>
      <c r="F56" s="420">
        <f>+F64+F66+F57</f>
        <v>0</v>
      </c>
      <c r="G56" s="421">
        <f t="shared" si="1"/>
        <v>324200</v>
      </c>
      <c r="H56" s="422"/>
      <c r="I56" s="422"/>
      <c r="J56" s="422"/>
      <c r="K56" s="422"/>
      <c r="L56" s="422"/>
      <c r="M56" s="422"/>
      <c r="N56" s="422"/>
      <c r="O56" s="422"/>
      <c r="P56" s="422"/>
      <c r="Q56" s="422"/>
      <c r="R56" s="422"/>
      <c r="S56" s="422"/>
      <c r="T56" s="422"/>
      <c r="U56" s="422"/>
      <c r="V56" s="422"/>
      <c r="W56" s="422"/>
      <c r="X56" s="422"/>
      <c r="Y56" s="422"/>
      <c r="Z56" s="422"/>
      <c r="AA56" s="422"/>
      <c r="AB56" s="422"/>
      <c r="AC56" s="422"/>
      <c r="AD56" s="422"/>
      <c r="AE56" s="422"/>
      <c r="AF56" s="422"/>
      <c r="AG56" s="422"/>
      <c r="AH56" s="422"/>
      <c r="AI56" s="422"/>
      <c r="AJ56" s="422"/>
      <c r="AK56" s="422"/>
      <c r="AL56" s="422"/>
      <c r="AM56" s="422"/>
      <c r="AN56" s="422"/>
      <c r="AO56" s="422"/>
      <c r="AP56" s="422"/>
      <c r="AQ56" s="422"/>
      <c r="AR56" s="422"/>
    </row>
    <row r="57" spans="1:44" s="429" customFormat="1" ht="24" customHeight="1" thickBot="1">
      <c r="A57" s="424">
        <v>22010000</v>
      </c>
      <c r="B57" s="425" t="s">
        <v>336</v>
      </c>
      <c r="C57" s="426">
        <f t="shared" si="3"/>
        <v>120000</v>
      </c>
      <c r="D57" s="426">
        <f>SUM(D58:D63)</f>
        <v>120000</v>
      </c>
      <c r="E57" s="426">
        <f>SUM(E58:E63)</f>
        <v>0</v>
      </c>
      <c r="F57" s="427">
        <f>SUM(F58:F63)</f>
        <v>0</v>
      </c>
      <c r="G57" s="421">
        <f t="shared" si="1"/>
        <v>240000</v>
      </c>
      <c r="H57" s="428"/>
      <c r="I57" s="428"/>
      <c r="J57" s="428"/>
      <c r="K57" s="428"/>
      <c r="L57" s="428"/>
      <c r="M57" s="428"/>
      <c r="N57" s="428"/>
      <c r="O57" s="428"/>
      <c r="P57" s="428"/>
      <c r="Q57" s="428"/>
      <c r="R57" s="428"/>
      <c r="S57" s="428"/>
      <c r="T57" s="428"/>
      <c r="U57" s="428"/>
      <c r="V57" s="428"/>
      <c r="W57" s="428"/>
      <c r="X57" s="428"/>
      <c r="Y57" s="428"/>
      <c r="Z57" s="428"/>
      <c r="AA57" s="428"/>
      <c r="AB57" s="428"/>
      <c r="AC57" s="428"/>
      <c r="AD57" s="428"/>
      <c r="AE57" s="428"/>
      <c r="AF57" s="428"/>
      <c r="AG57" s="428"/>
      <c r="AH57" s="428"/>
      <c r="AI57" s="428"/>
      <c r="AJ57" s="428"/>
      <c r="AK57" s="428"/>
      <c r="AL57" s="428"/>
      <c r="AM57" s="428"/>
      <c r="AN57" s="428"/>
      <c r="AO57" s="428"/>
      <c r="AP57" s="428"/>
      <c r="AQ57" s="428"/>
      <c r="AR57" s="428"/>
    </row>
    <row r="58" spans="1:44" s="371" customFormat="1" ht="64.5" customHeight="1" thickBot="1">
      <c r="A58" s="430">
        <v>22010300</v>
      </c>
      <c r="B58" s="431" t="s">
        <v>302</v>
      </c>
      <c r="C58" s="432">
        <f t="shared" si="3"/>
        <v>120000</v>
      </c>
      <c r="D58" s="432">
        <v>120000</v>
      </c>
      <c r="E58" s="419"/>
      <c r="F58" s="420"/>
      <c r="G58" s="421">
        <f t="shared" si="1"/>
        <v>240000</v>
      </c>
      <c r="H58" s="370"/>
      <c r="I58" s="370"/>
      <c r="J58" s="370"/>
      <c r="K58" s="370"/>
      <c r="L58" s="370"/>
      <c r="M58" s="370"/>
      <c r="N58" s="370"/>
      <c r="O58" s="370"/>
      <c r="P58" s="370"/>
      <c r="Q58" s="370"/>
      <c r="R58" s="370"/>
      <c r="S58" s="370"/>
      <c r="T58" s="370"/>
      <c r="U58" s="370"/>
      <c r="V58" s="370"/>
      <c r="W58" s="370"/>
      <c r="X58" s="370"/>
      <c r="Y58" s="370"/>
      <c r="Z58" s="370"/>
      <c r="AA58" s="370"/>
      <c r="AB58" s="370"/>
      <c r="AC58" s="370"/>
      <c r="AD58" s="370"/>
      <c r="AE58" s="370"/>
      <c r="AF58" s="370"/>
      <c r="AG58" s="370"/>
      <c r="AH58" s="370"/>
      <c r="AI58" s="370"/>
      <c r="AJ58" s="370"/>
      <c r="AK58" s="370"/>
      <c r="AL58" s="370"/>
      <c r="AM58" s="370"/>
      <c r="AN58" s="370"/>
      <c r="AO58" s="370"/>
      <c r="AP58" s="370"/>
      <c r="AQ58" s="370"/>
      <c r="AR58" s="370"/>
    </row>
    <row r="59" spans="1:44" s="371" customFormat="1" ht="45" customHeight="1" hidden="1" thickBot="1">
      <c r="A59" s="433">
        <v>22012600</v>
      </c>
      <c r="B59" s="434" t="s">
        <v>140</v>
      </c>
      <c r="C59" s="435">
        <f t="shared" si="3"/>
        <v>0</v>
      </c>
      <c r="D59" s="435"/>
      <c r="E59" s="435"/>
      <c r="F59" s="436"/>
      <c r="G59" s="421">
        <f t="shared" si="1"/>
        <v>0</v>
      </c>
      <c r="H59" s="370"/>
      <c r="I59" s="370"/>
      <c r="J59" s="370"/>
      <c r="K59" s="370"/>
      <c r="L59" s="370"/>
      <c r="M59" s="370"/>
      <c r="N59" s="370"/>
      <c r="O59" s="370"/>
      <c r="P59" s="370"/>
      <c r="Q59" s="370"/>
      <c r="R59" s="370"/>
      <c r="S59" s="370"/>
      <c r="T59" s="370"/>
      <c r="U59" s="370"/>
      <c r="V59" s="370"/>
      <c r="W59" s="370"/>
      <c r="X59" s="370"/>
      <c r="Y59" s="370"/>
      <c r="Z59" s="370"/>
      <c r="AA59" s="370"/>
      <c r="AB59" s="370"/>
      <c r="AC59" s="370"/>
      <c r="AD59" s="370"/>
      <c r="AE59" s="370"/>
      <c r="AF59" s="370"/>
      <c r="AG59" s="370"/>
      <c r="AH59" s="370"/>
      <c r="AI59" s="370"/>
      <c r="AJ59" s="370"/>
      <c r="AK59" s="370"/>
      <c r="AL59" s="370"/>
      <c r="AM59" s="370"/>
      <c r="AN59" s="370"/>
      <c r="AO59" s="370"/>
      <c r="AP59" s="370"/>
      <c r="AQ59" s="370"/>
      <c r="AR59" s="370"/>
    </row>
    <row r="60" spans="1:44" s="371" customFormat="1" ht="47.25" customHeight="1" hidden="1" outlineLevel="1">
      <c r="A60" s="437">
        <v>22010900</v>
      </c>
      <c r="B60" s="438" t="s">
        <v>647</v>
      </c>
      <c r="C60" s="439">
        <f t="shared" si="3"/>
        <v>0</v>
      </c>
      <c r="D60" s="439"/>
      <c r="E60" s="439"/>
      <c r="F60" s="439"/>
      <c r="G60" s="421">
        <f t="shared" si="1"/>
        <v>0</v>
      </c>
      <c r="H60" s="370"/>
      <c r="I60" s="370"/>
      <c r="J60" s="370"/>
      <c r="K60" s="370"/>
      <c r="L60" s="370"/>
      <c r="M60" s="370"/>
      <c r="N60" s="370"/>
      <c r="O60" s="370"/>
      <c r="P60" s="370"/>
      <c r="Q60" s="370"/>
      <c r="R60" s="370"/>
      <c r="S60" s="370"/>
      <c r="T60" s="370"/>
      <c r="U60" s="370"/>
      <c r="V60" s="370"/>
      <c r="W60" s="370"/>
      <c r="X60" s="370"/>
      <c r="Y60" s="370"/>
      <c r="Z60" s="370"/>
      <c r="AA60" s="370"/>
      <c r="AB60" s="370"/>
      <c r="AC60" s="370"/>
      <c r="AD60" s="370"/>
      <c r="AE60" s="370"/>
      <c r="AF60" s="370"/>
      <c r="AG60" s="370"/>
      <c r="AH60" s="370"/>
      <c r="AI60" s="370"/>
      <c r="AJ60" s="370"/>
      <c r="AK60" s="370"/>
      <c r="AL60" s="370"/>
      <c r="AM60" s="370"/>
      <c r="AN60" s="370"/>
      <c r="AO60" s="370"/>
      <c r="AP60" s="370"/>
      <c r="AQ60" s="370"/>
      <c r="AR60" s="370"/>
    </row>
    <row r="61" spans="1:44" s="371" customFormat="1" ht="46.5" customHeight="1" hidden="1" outlineLevel="1">
      <c r="A61" s="440">
        <v>22011000</v>
      </c>
      <c r="B61" s="381" t="s">
        <v>542</v>
      </c>
      <c r="C61" s="441">
        <f t="shared" si="3"/>
        <v>0</v>
      </c>
      <c r="D61" s="441"/>
      <c r="E61" s="441"/>
      <c r="F61" s="441"/>
      <c r="G61" s="421">
        <f t="shared" si="1"/>
        <v>0</v>
      </c>
      <c r="H61" s="370"/>
      <c r="I61" s="370"/>
      <c r="J61" s="370"/>
      <c r="K61" s="370"/>
      <c r="L61" s="370"/>
      <c r="M61" s="370"/>
      <c r="N61" s="370"/>
      <c r="O61" s="370"/>
      <c r="P61" s="370"/>
      <c r="Q61" s="370"/>
      <c r="R61" s="370"/>
      <c r="S61" s="370"/>
      <c r="T61" s="370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370"/>
      <c r="AI61" s="370"/>
      <c r="AJ61" s="370"/>
      <c r="AK61" s="370"/>
      <c r="AL61" s="370"/>
      <c r="AM61" s="370"/>
      <c r="AN61" s="370"/>
      <c r="AO61" s="370"/>
      <c r="AP61" s="370"/>
      <c r="AQ61" s="370"/>
      <c r="AR61" s="370"/>
    </row>
    <row r="62" spans="1:44" s="371" customFormat="1" ht="24.75" customHeight="1" hidden="1" outlineLevel="1">
      <c r="A62" s="440">
        <v>22011100</v>
      </c>
      <c r="B62" s="381" t="s">
        <v>108</v>
      </c>
      <c r="C62" s="441">
        <f t="shared" si="3"/>
        <v>0</v>
      </c>
      <c r="D62" s="441"/>
      <c r="E62" s="441"/>
      <c r="F62" s="441"/>
      <c r="G62" s="421">
        <f t="shared" si="1"/>
        <v>0</v>
      </c>
      <c r="H62" s="370"/>
      <c r="I62" s="370"/>
      <c r="J62" s="370"/>
      <c r="K62" s="370"/>
      <c r="L62" s="370"/>
      <c r="M62" s="370"/>
      <c r="N62" s="370"/>
      <c r="O62" s="370"/>
      <c r="P62" s="370"/>
      <c r="Q62" s="370"/>
      <c r="R62" s="370"/>
      <c r="S62" s="370"/>
      <c r="T62" s="370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370"/>
      <c r="AI62" s="370"/>
      <c r="AJ62" s="370"/>
      <c r="AK62" s="370"/>
      <c r="AL62" s="370"/>
      <c r="AM62" s="370"/>
      <c r="AN62" s="370"/>
      <c r="AO62" s="370"/>
      <c r="AP62" s="370"/>
      <c r="AQ62" s="370"/>
      <c r="AR62" s="370"/>
    </row>
    <row r="63" spans="1:44" s="371" customFormat="1" ht="36.75" customHeight="1" hidden="1" outlineLevel="1" thickBot="1">
      <c r="A63" s="442">
        <v>22011800</v>
      </c>
      <c r="B63" s="443" t="s">
        <v>50</v>
      </c>
      <c r="C63" s="444">
        <f t="shared" si="3"/>
        <v>0</v>
      </c>
      <c r="D63" s="444"/>
      <c r="E63" s="444"/>
      <c r="F63" s="444"/>
      <c r="G63" s="421">
        <f t="shared" si="1"/>
        <v>0</v>
      </c>
      <c r="H63" s="370"/>
      <c r="I63" s="370"/>
      <c r="J63" s="370"/>
      <c r="K63" s="370"/>
      <c r="L63" s="370"/>
      <c r="M63" s="370"/>
      <c r="N63" s="370"/>
      <c r="O63" s="370"/>
      <c r="P63" s="370"/>
      <c r="Q63" s="370"/>
      <c r="R63" s="370"/>
      <c r="S63" s="370"/>
      <c r="T63" s="370"/>
      <c r="U63" s="370"/>
      <c r="V63" s="370"/>
      <c r="W63" s="370"/>
      <c r="X63" s="370"/>
      <c r="Y63" s="370"/>
      <c r="Z63" s="370"/>
      <c r="AA63" s="370"/>
      <c r="AB63" s="370"/>
      <c r="AC63" s="370"/>
      <c r="AD63" s="370"/>
      <c r="AE63" s="370"/>
      <c r="AF63" s="370"/>
      <c r="AG63" s="370"/>
      <c r="AH63" s="370"/>
      <c r="AI63" s="370"/>
      <c r="AJ63" s="370"/>
      <c r="AK63" s="370"/>
      <c r="AL63" s="370"/>
      <c r="AM63" s="370"/>
      <c r="AN63" s="370"/>
      <c r="AO63" s="370"/>
      <c r="AP63" s="370"/>
      <c r="AQ63" s="370"/>
      <c r="AR63" s="370"/>
    </row>
    <row r="64" spans="1:44" s="429" customFormat="1" ht="52.5" customHeight="1" collapsed="1">
      <c r="A64" s="445">
        <v>22080000</v>
      </c>
      <c r="B64" s="446" t="s">
        <v>153</v>
      </c>
      <c r="C64" s="447">
        <f t="shared" si="3"/>
        <v>42100</v>
      </c>
      <c r="D64" s="447">
        <f>D65</f>
        <v>42100</v>
      </c>
      <c r="E64" s="447"/>
      <c r="F64" s="448"/>
      <c r="G64" s="421">
        <f t="shared" si="1"/>
        <v>84200</v>
      </c>
      <c r="H64" s="428"/>
      <c r="I64" s="428"/>
      <c r="J64" s="428"/>
      <c r="K64" s="428"/>
      <c r="L64" s="428"/>
      <c r="M64" s="428"/>
      <c r="N64" s="428"/>
      <c r="O64" s="428"/>
      <c r="P64" s="428"/>
      <c r="Q64" s="428"/>
      <c r="R64" s="428"/>
      <c r="S64" s="428"/>
      <c r="T64" s="428"/>
      <c r="U64" s="428"/>
      <c r="V64" s="428"/>
      <c r="W64" s="428"/>
      <c r="X64" s="428"/>
      <c r="Y64" s="428"/>
      <c r="Z64" s="428"/>
      <c r="AA64" s="428"/>
      <c r="AB64" s="428"/>
      <c r="AC64" s="428"/>
      <c r="AD64" s="428"/>
      <c r="AE64" s="428"/>
      <c r="AF64" s="428"/>
      <c r="AG64" s="428"/>
      <c r="AH64" s="428"/>
      <c r="AI64" s="428"/>
      <c r="AJ64" s="428"/>
      <c r="AK64" s="428"/>
      <c r="AL64" s="428"/>
      <c r="AM64" s="428"/>
      <c r="AN64" s="428"/>
      <c r="AO64" s="428"/>
      <c r="AP64" s="428"/>
      <c r="AQ64" s="428"/>
      <c r="AR64" s="428"/>
    </row>
    <row r="65" spans="1:44" s="371" customFormat="1" ht="68.25" customHeight="1" thickBot="1">
      <c r="A65" s="433">
        <v>22080400</v>
      </c>
      <c r="B65" s="449" t="s">
        <v>679</v>
      </c>
      <c r="C65" s="435">
        <f t="shared" si="3"/>
        <v>42100</v>
      </c>
      <c r="D65" s="435">
        <v>42100</v>
      </c>
      <c r="E65" s="435"/>
      <c r="F65" s="436"/>
      <c r="G65" s="421">
        <f t="shared" si="1"/>
        <v>84200</v>
      </c>
      <c r="H65" s="370"/>
      <c r="I65" s="370"/>
      <c r="J65" s="370"/>
      <c r="K65" s="370"/>
      <c r="L65" s="370"/>
      <c r="M65" s="370"/>
      <c r="N65" s="370"/>
      <c r="O65" s="370"/>
      <c r="P65" s="370"/>
      <c r="Q65" s="370"/>
      <c r="R65" s="370"/>
      <c r="S65" s="370"/>
      <c r="T65" s="370"/>
      <c r="U65" s="370"/>
      <c r="V65" s="370"/>
      <c r="W65" s="370"/>
      <c r="X65" s="370"/>
      <c r="Y65" s="370"/>
      <c r="Z65" s="370"/>
      <c r="AA65" s="370"/>
      <c r="AB65" s="370"/>
      <c r="AC65" s="370"/>
      <c r="AD65" s="370"/>
      <c r="AE65" s="370"/>
      <c r="AF65" s="370"/>
      <c r="AG65" s="370"/>
      <c r="AH65" s="370"/>
      <c r="AI65" s="370"/>
      <c r="AJ65" s="370"/>
      <c r="AK65" s="370"/>
      <c r="AL65" s="370"/>
      <c r="AM65" s="370"/>
      <c r="AN65" s="370"/>
      <c r="AO65" s="370"/>
      <c r="AP65" s="370"/>
      <c r="AQ65" s="370"/>
      <c r="AR65" s="370"/>
    </row>
    <row r="66" spans="1:44" s="429" customFormat="1" ht="49.5" customHeight="1" hidden="1" outlineLevel="1">
      <c r="A66" s="450">
        <v>22120000</v>
      </c>
      <c r="B66" s="451" t="s">
        <v>565</v>
      </c>
      <c r="C66" s="452">
        <f t="shared" si="3"/>
        <v>0</v>
      </c>
      <c r="D66" s="452"/>
      <c r="E66" s="452"/>
      <c r="F66" s="452"/>
      <c r="G66" s="421">
        <f t="shared" si="1"/>
        <v>0</v>
      </c>
      <c r="H66" s="428"/>
      <c r="I66" s="428"/>
      <c r="J66" s="428"/>
      <c r="K66" s="428"/>
      <c r="L66" s="428"/>
      <c r="M66" s="428"/>
      <c r="N66" s="428"/>
      <c r="O66" s="428"/>
      <c r="P66" s="428"/>
      <c r="Q66" s="428"/>
      <c r="R66" s="428"/>
      <c r="S66" s="428"/>
      <c r="T66" s="428"/>
      <c r="U66" s="428"/>
      <c r="V66" s="428"/>
      <c r="W66" s="428"/>
      <c r="X66" s="428"/>
      <c r="Y66" s="428"/>
      <c r="Z66" s="428"/>
      <c r="AA66" s="428"/>
      <c r="AB66" s="428"/>
      <c r="AC66" s="428"/>
      <c r="AD66" s="428"/>
      <c r="AE66" s="428"/>
      <c r="AF66" s="428"/>
      <c r="AG66" s="428"/>
      <c r="AH66" s="428"/>
      <c r="AI66" s="428"/>
      <c r="AJ66" s="428"/>
      <c r="AK66" s="428"/>
      <c r="AL66" s="428"/>
      <c r="AM66" s="428"/>
      <c r="AN66" s="428"/>
      <c r="AO66" s="428"/>
      <c r="AP66" s="428"/>
      <c r="AQ66" s="428"/>
      <c r="AR66" s="428"/>
    </row>
    <row r="67" spans="1:44" s="429" customFormat="1" ht="29.25" customHeight="1" hidden="1" outlineLevel="1" thickBot="1">
      <c r="A67" s="453">
        <v>22130000</v>
      </c>
      <c r="B67" s="454" t="s">
        <v>535</v>
      </c>
      <c r="C67" s="455">
        <f t="shared" si="3"/>
        <v>0</v>
      </c>
      <c r="D67" s="455"/>
      <c r="E67" s="455"/>
      <c r="F67" s="455"/>
      <c r="G67" s="421">
        <f t="shared" si="1"/>
        <v>0</v>
      </c>
      <c r="H67" s="428"/>
      <c r="I67" s="428"/>
      <c r="J67" s="428"/>
      <c r="K67" s="428"/>
      <c r="L67" s="428"/>
      <c r="M67" s="428"/>
      <c r="N67" s="428"/>
      <c r="O67" s="428"/>
      <c r="P67" s="428"/>
      <c r="Q67" s="428"/>
      <c r="R67" s="428"/>
      <c r="S67" s="428"/>
      <c r="T67" s="428"/>
      <c r="U67" s="428"/>
      <c r="V67" s="428"/>
      <c r="W67" s="428"/>
      <c r="X67" s="428"/>
      <c r="Y67" s="428"/>
      <c r="Z67" s="428"/>
      <c r="AA67" s="428"/>
      <c r="AB67" s="428"/>
      <c r="AC67" s="428"/>
      <c r="AD67" s="428"/>
      <c r="AE67" s="428"/>
      <c r="AF67" s="428"/>
      <c r="AG67" s="428"/>
      <c r="AH67" s="428"/>
      <c r="AI67" s="428"/>
      <c r="AJ67" s="428"/>
      <c r="AK67" s="428"/>
      <c r="AL67" s="428"/>
      <c r="AM67" s="428"/>
      <c r="AN67" s="428"/>
      <c r="AO67" s="428"/>
      <c r="AP67" s="428"/>
      <c r="AQ67" s="428"/>
      <c r="AR67" s="428"/>
    </row>
    <row r="68" spans="1:44" s="423" customFormat="1" ht="33" customHeight="1" hidden="1" outlineLevel="1">
      <c r="A68" s="417">
        <v>24000000</v>
      </c>
      <c r="B68" s="456" t="s">
        <v>566</v>
      </c>
      <c r="C68" s="419">
        <f>+C69</f>
        <v>0</v>
      </c>
      <c r="D68" s="419">
        <f>+D69</f>
        <v>0</v>
      </c>
      <c r="E68" s="419">
        <f>+E69</f>
        <v>0</v>
      </c>
      <c r="F68" s="420">
        <f>+F69</f>
        <v>0</v>
      </c>
      <c r="G68" s="421">
        <f t="shared" si="1"/>
        <v>0</v>
      </c>
      <c r="H68" s="422"/>
      <c r="I68" s="422"/>
      <c r="J68" s="422"/>
      <c r="K68" s="422"/>
      <c r="L68" s="422"/>
      <c r="M68" s="422"/>
      <c r="N68" s="422"/>
      <c r="O68" s="422"/>
      <c r="P68" s="422"/>
      <c r="Q68" s="422"/>
      <c r="R68" s="422"/>
      <c r="S68" s="422"/>
      <c r="T68" s="422"/>
      <c r="U68" s="422"/>
      <c r="V68" s="422"/>
      <c r="W68" s="422"/>
      <c r="X68" s="422"/>
      <c r="Y68" s="422"/>
      <c r="Z68" s="422"/>
      <c r="AA68" s="422"/>
      <c r="AB68" s="422"/>
      <c r="AC68" s="422"/>
      <c r="AD68" s="422"/>
      <c r="AE68" s="422"/>
      <c r="AF68" s="422"/>
      <c r="AG68" s="422"/>
      <c r="AH68" s="422"/>
      <c r="AI68" s="422"/>
      <c r="AJ68" s="422"/>
      <c r="AK68" s="422"/>
      <c r="AL68" s="422"/>
      <c r="AM68" s="422"/>
      <c r="AN68" s="422"/>
      <c r="AO68" s="422"/>
      <c r="AP68" s="422"/>
      <c r="AQ68" s="422"/>
      <c r="AR68" s="422"/>
    </row>
    <row r="69" spans="1:44" s="429" customFormat="1" ht="27.75" customHeight="1" hidden="1" outlineLevel="1">
      <c r="A69" s="457">
        <v>24060000</v>
      </c>
      <c r="B69" s="458" t="s">
        <v>567</v>
      </c>
      <c r="C69" s="459">
        <f aca="true" t="shared" si="4" ref="C69:C83">E69+D69</f>
        <v>0</v>
      </c>
      <c r="D69" s="459">
        <f>+D70+D72+D71</f>
        <v>0</v>
      </c>
      <c r="E69" s="459">
        <f>+E70+E72</f>
        <v>0</v>
      </c>
      <c r="F69" s="460">
        <f>+F70+F72</f>
        <v>0</v>
      </c>
      <c r="G69" s="421">
        <f t="shared" si="1"/>
        <v>0</v>
      </c>
      <c r="H69" s="428"/>
      <c r="I69" s="428"/>
      <c r="J69" s="428"/>
      <c r="K69" s="428"/>
      <c r="L69" s="428"/>
      <c r="M69" s="428"/>
      <c r="N69" s="428"/>
      <c r="O69" s="428"/>
      <c r="P69" s="428"/>
      <c r="Q69" s="428"/>
      <c r="R69" s="428"/>
      <c r="S69" s="428"/>
      <c r="T69" s="428"/>
      <c r="U69" s="428"/>
      <c r="V69" s="428"/>
      <c r="W69" s="428"/>
      <c r="X69" s="428"/>
      <c r="Y69" s="428"/>
      <c r="Z69" s="428"/>
      <c r="AA69" s="428"/>
      <c r="AB69" s="428"/>
      <c r="AC69" s="428"/>
      <c r="AD69" s="428"/>
      <c r="AE69" s="428"/>
      <c r="AF69" s="428"/>
      <c r="AG69" s="428"/>
      <c r="AH69" s="428"/>
      <c r="AI69" s="428"/>
      <c r="AJ69" s="428"/>
      <c r="AK69" s="428"/>
      <c r="AL69" s="428"/>
      <c r="AM69" s="428"/>
      <c r="AN69" s="428"/>
      <c r="AO69" s="428"/>
      <c r="AP69" s="428"/>
      <c r="AQ69" s="428"/>
      <c r="AR69" s="428"/>
    </row>
    <row r="70" spans="1:44" s="371" customFormat="1" ht="30" customHeight="1" hidden="1" outlineLevel="1" thickBot="1">
      <c r="A70" s="433">
        <v>24060300</v>
      </c>
      <c r="B70" s="461" t="s">
        <v>567</v>
      </c>
      <c r="C70" s="435">
        <f t="shared" si="4"/>
        <v>0</v>
      </c>
      <c r="D70" s="435"/>
      <c r="E70" s="435"/>
      <c r="F70" s="436"/>
      <c r="G70" s="421">
        <f t="shared" si="1"/>
        <v>0</v>
      </c>
      <c r="H70" s="370"/>
      <c r="I70" s="370"/>
      <c r="J70" s="370"/>
      <c r="K70" s="370"/>
      <c r="L70" s="370"/>
      <c r="M70" s="370"/>
      <c r="N70" s="370"/>
      <c r="O70" s="370"/>
      <c r="P70" s="370"/>
      <c r="Q70" s="370"/>
      <c r="R70" s="370"/>
      <c r="S70" s="370"/>
      <c r="T70" s="370"/>
      <c r="U70" s="370"/>
      <c r="V70" s="370"/>
      <c r="W70" s="370"/>
      <c r="X70" s="370"/>
      <c r="Y70" s="370"/>
      <c r="Z70" s="370"/>
      <c r="AA70" s="370"/>
      <c r="AB70" s="370"/>
      <c r="AC70" s="370"/>
      <c r="AD70" s="370"/>
      <c r="AE70" s="370"/>
      <c r="AF70" s="370"/>
      <c r="AG70" s="370"/>
      <c r="AH70" s="370"/>
      <c r="AI70" s="370"/>
      <c r="AJ70" s="370"/>
      <c r="AK70" s="370"/>
      <c r="AL70" s="370"/>
      <c r="AM70" s="370"/>
      <c r="AN70" s="370"/>
      <c r="AO70" s="370"/>
      <c r="AP70" s="370"/>
      <c r="AQ70" s="370"/>
      <c r="AR70" s="370"/>
    </row>
    <row r="71" spans="1:44" s="371" customFormat="1" ht="42.75" customHeight="1" hidden="1" outlineLevel="1">
      <c r="A71" s="437">
        <v>24062000</v>
      </c>
      <c r="B71" s="438" t="s">
        <v>285</v>
      </c>
      <c r="C71" s="439">
        <f t="shared" si="4"/>
        <v>0</v>
      </c>
      <c r="D71" s="439"/>
      <c r="E71" s="439"/>
      <c r="F71" s="439"/>
      <c r="G71" s="421">
        <f t="shared" si="1"/>
        <v>0</v>
      </c>
      <c r="H71" s="370"/>
      <c r="I71" s="370"/>
      <c r="J71" s="370"/>
      <c r="K71" s="370"/>
      <c r="L71" s="370"/>
      <c r="M71" s="370"/>
      <c r="N71" s="370"/>
      <c r="O71" s="370"/>
      <c r="P71" s="370"/>
      <c r="Q71" s="370"/>
      <c r="R71" s="370"/>
      <c r="S71" s="370"/>
      <c r="T71" s="370"/>
      <c r="U71" s="370"/>
      <c r="V71" s="370"/>
      <c r="W71" s="370"/>
      <c r="X71" s="370"/>
      <c r="Y71" s="370"/>
      <c r="Z71" s="370"/>
      <c r="AA71" s="370"/>
      <c r="AB71" s="370"/>
      <c r="AC71" s="370"/>
      <c r="AD71" s="370"/>
      <c r="AE71" s="370"/>
      <c r="AF71" s="370"/>
      <c r="AG71" s="370"/>
      <c r="AH71" s="370"/>
      <c r="AI71" s="370"/>
      <c r="AJ71" s="370"/>
      <c r="AK71" s="370"/>
      <c r="AL71" s="370"/>
      <c r="AM71" s="370"/>
      <c r="AN71" s="370"/>
      <c r="AO71" s="370"/>
      <c r="AP71" s="370"/>
      <c r="AQ71" s="370"/>
      <c r="AR71" s="370"/>
    </row>
    <row r="72" spans="1:44" s="371" customFormat="1" ht="17.25" customHeight="1" hidden="1" outlineLevel="1" thickBot="1">
      <c r="A72" s="442">
        <v>24062100</v>
      </c>
      <c r="B72" s="443" t="s">
        <v>195</v>
      </c>
      <c r="C72" s="444">
        <f t="shared" si="4"/>
        <v>0</v>
      </c>
      <c r="D72" s="444"/>
      <c r="E72" s="444"/>
      <c r="F72" s="444"/>
      <c r="G72" s="421">
        <f t="shared" si="1"/>
        <v>0</v>
      </c>
      <c r="H72" s="370"/>
      <c r="I72" s="370"/>
      <c r="J72" s="370"/>
      <c r="K72" s="370"/>
      <c r="L72" s="370"/>
      <c r="M72" s="370"/>
      <c r="N72" s="370"/>
      <c r="O72" s="370"/>
      <c r="P72" s="370"/>
      <c r="Q72" s="370"/>
      <c r="R72" s="370"/>
      <c r="S72" s="370"/>
      <c r="T72" s="370"/>
      <c r="U72" s="370"/>
      <c r="V72" s="370"/>
      <c r="W72" s="370"/>
      <c r="X72" s="370"/>
      <c r="Y72" s="370"/>
      <c r="Z72" s="370"/>
      <c r="AA72" s="370"/>
      <c r="AB72" s="370"/>
      <c r="AC72" s="370"/>
      <c r="AD72" s="370"/>
      <c r="AE72" s="370"/>
      <c r="AF72" s="370"/>
      <c r="AG72" s="370"/>
      <c r="AH72" s="370"/>
      <c r="AI72" s="370"/>
      <c r="AJ72" s="370"/>
      <c r="AK72" s="370"/>
      <c r="AL72" s="370"/>
      <c r="AM72" s="370"/>
      <c r="AN72" s="370"/>
      <c r="AO72" s="370"/>
      <c r="AP72" s="370"/>
      <c r="AQ72" s="370"/>
      <c r="AR72" s="370"/>
    </row>
    <row r="73" spans="1:44" s="423" customFormat="1" ht="18.75" customHeight="1" collapsed="1">
      <c r="A73" s="417">
        <v>25000000</v>
      </c>
      <c r="B73" s="456" t="s">
        <v>196</v>
      </c>
      <c r="C73" s="419">
        <f t="shared" si="4"/>
        <v>28100</v>
      </c>
      <c r="D73" s="419"/>
      <c r="E73" s="419">
        <f>E74+E79</f>
        <v>28100</v>
      </c>
      <c r="F73" s="420"/>
      <c r="G73" s="421">
        <f t="shared" si="1"/>
        <v>56200</v>
      </c>
      <c r="H73" s="422"/>
      <c r="I73" s="422"/>
      <c r="J73" s="422"/>
      <c r="K73" s="422"/>
      <c r="L73" s="422"/>
      <c r="M73" s="422"/>
      <c r="N73" s="422"/>
      <c r="O73" s="422"/>
      <c r="P73" s="422"/>
      <c r="Q73" s="422"/>
      <c r="R73" s="422"/>
      <c r="S73" s="422"/>
      <c r="T73" s="422"/>
      <c r="U73" s="422"/>
      <c r="V73" s="422"/>
      <c r="W73" s="422"/>
      <c r="X73" s="422"/>
      <c r="Y73" s="422"/>
      <c r="Z73" s="422"/>
      <c r="AA73" s="422"/>
      <c r="AB73" s="422"/>
      <c r="AC73" s="422"/>
      <c r="AD73" s="422"/>
      <c r="AE73" s="422"/>
      <c r="AF73" s="422"/>
      <c r="AG73" s="422"/>
      <c r="AH73" s="422"/>
      <c r="AI73" s="422"/>
      <c r="AJ73" s="422"/>
      <c r="AK73" s="422"/>
      <c r="AL73" s="422"/>
      <c r="AM73" s="422"/>
      <c r="AN73" s="422"/>
      <c r="AO73" s="422"/>
      <c r="AP73" s="422"/>
      <c r="AQ73" s="422"/>
      <c r="AR73" s="422"/>
    </row>
    <row r="74" spans="1:44" s="429" customFormat="1" ht="50.25" customHeight="1">
      <c r="A74" s="457">
        <v>25010000</v>
      </c>
      <c r="B74" s="458" t="s">
        <v>197</v>
      </c>
      <c r="C74" s="459">
        <f t="shared" si="4"/>
        <v>28100</v>
      </c>
      <c r="D74" s="459"/>
      <c r="E74" s="459">
        <f>SUM(E75:E78)</f>
        <v>28100</v>
      </c>
      <c r="F74" s="460"/>
      <c r="G74" s="421">
        <f t="shared" si="1"/>
        <v>56200</v>
      </c>
      <c r="H74" s="428"/>
      <c r="I74" s="428"/>
      <c r="J74" s="428"/>
      <c r="K74" s="428"/>
      <c r="L74" s="428"/>
      <c r="M74" s="428"/>
      <c r="N74" s="428"/>
      <c r="O74" s="428"/>
      <c r="P74" s="428"/>
      <c r="Q74" s="428"/>
      <c r="R74" s="428"/>
      <c r="S74" s="428"/>
      <c r="T74" s="428"/>
      <c r="U74" s="428"/>
      <c r="V74" s="428"/>
      <c r="W74" s="428"/>
      <c r="X74" s="428"/>
      <c r="Y74" s="428"/>
      <c r="Z74" s="428"/>
      <c r="AA74" s="428"/>
      <c r="AB74" s="428"/>
      <c r="AC74" s="428"/>
      <c r="AD74" s="428"/>
      <c r="AE74" s="428"/>
      <c r="AF74" s="428"/>
      <c r="AG74" s="428"/>
      <c r="AH74" s="428"/>
      <c r="AI74" s="428"/>
      <c r="AJ74" s="428"/>
      <c r="AK74" s="428"/>
      <c r="AL74" s="428"/>
      <c r="AM74" s="428"/>
      <c r="AN74" s="428"/>
      <c r="AO74" s="428"/>
      <c r="AP74" s="428"/>
      <c r="AQ74" s="428"/>
      <c r="AR74" s="428"/>
    </row>
    <row r="75" spans="1:44" s="371" customFormat="1" ht="36" customHeight="1" hidden="1">
      <c r="A75" s="462">
        <v>25010100</v>
      </c>
      <c r="B75" s="381" t="s">
        <v>18</v>
      </c>
      <c r="C75" s="441">
        <f t="shared" si="4"/>
        <v>0</v>
      </c>
      <c r="D75" s="463"/>
      <c r="E75" s="441"/>
      <c r="F75" s="464"/>
      <c r="G75" s="421">
        <f aca="true" t="shared" si="5" ref="G75:G126">SUM(C75:F75)</f>
        <v>0</v>
      </c>
      <c r="H75" s="370"/>
      <c r="I75" s="370"/>
      <c r="J75" s="370"/>
      <c r="K75" s="370"/>
      <c r="L75" s="370"/>
      <c r="M75" s="370"/>
      <c r="N75" s="370"/>
      <c r="O75" s="370"/>
      <c r="P75" s="370"/>
      <c r="Q75" s="370"/>
      <c r="R75" s="370"/>
      <c r="S75" s="370"/>
      <c r="T75" s="370"/>
      <c r="U75" s="370"/>
      <c r="V75" s="370"/>
      <c r="W75" s="370"/>
      <c r="X75" s="370"/>
      <c r="Y75" s="370"/>
      <c r="Z75" s="370"/>
      <c r="AA75" s="370"/>
      <c r="AB75" s="370"/>
      <c r="AC75" s="370"/>
      <c r="AD75" s="370"/>
      <c r="AE75" s="370"/>
      <c r="AF75" s="370"/>
      <c r="AG75" s="370"/>
      <c r="AH75" s="370"/>
      <c r="AI75" s="370"/>
      <c r="AJ75" s="370"/>
      <c r="AK75" s="370"/>
      <c r="AL75" s="370"/>
      <c r="AM75" s="370"/>
      <c r="AN75" s="370"/>
      <c r="AO75" s="370"/>
      <c r="AP75" s="370"/>
      <c r="AQ75" s="370"/>
      <c r="AR75" s="370"/>
    </row>
    <row r="76" spans="1:44" s="371" customFormat="1" ht="21.75" customHeight="1" hidden="1" thickBot="1">
      <c r="A76" s="433">
        <v>25010200</v>
      </c>
      <c r="B76" s="449" t="s">
        <v>685</v>
      </c>
      <c r="C76" s="435">
        <f t="shared" si="4"/>
        <v>0</v>
      </c>
      <c r="D76" s="465"/>
      <c r="E76" s="435"/>
      <c r="F76" s="436"/>
      <c r="G76" s="421">
        <f t="shared" si="5"/>
        <v>0</v>
      </c>
      <c r="H76" s="370"/>
      <c r="I76" s="370"/>
      <c r="J76" s="370"/>
      <c r="K76" s="370"/>
      <c r="L76" s="370"/>
      <c r="M76" s="370"/>
      <c r="N76" s="370"/>
      <c r="O76" s="370"/>
      <c r="P76" s="370"/>
      <c r="Q76" s="370"/>
      <c r="R76" s="370"/>
      <c r="S76" s="370"/>
      <c r="T76" s="370"/>
      <c r="U76" s="370"/>
      <c r="V76" s="370"/>
      <c r="W76" s="370"/>
      <c r="X76" s="370"/>
      <c r="Y76" s="370"/>
      <c r="Z76" s="370"/>
      <c r="AA76" s="370"/>
      <c r="AB76" s="370"/>
      <c r="AC76" s="370"/>
      <c r="AD76" s="370"/>
      <c r="AE76" s="370"/>
      <c r="AF76" s="370"/>
      <c r="AG76" s="370"/>
      <c r="AH76" s="370"/>
      <c r="AI76" s="370"/>
      <c r="AJ76" s="370"/>
      <c r="AK76" s="370"/>
      <c r="AL76" s="370"/>
      <c r="AM76" s="370"/>
      <c r="AN76" s="370"/>
      <c r="AO76" s="370"/>
      <c r="AP76" s="370"/>
      <c r="AQ76" s="370"/>
      <c r="AR76" s="370"/>
    </row>
    <row r="77" spans="1:44" s="371" customFormat="1" ht="66.75" thickBot="1">
      <c r="A77" s="466">
        <v>25010300</v>
      </c>
      <c r="B77" s="467" t="s">
        <v>682</v>
      </c>
      <c r="C77" s="468">
        <f t="shared" si="4"/>
        <v>28100</v>
      </c>
      <c r="D77" s="469"/>
      <c r="E77" s="468">
        <v>28100</v>
      </c>
      <c r="F77" s="470"/>
      <c r="G77" s="421">
        <f t="shared" si="5"/>
        <v>56200</v>
      </c>
      <c r="H77" s="370"/>
      <c r="I77" s="370"/>
      <c r="J77" s="370"/>
      <c r="K77" s="370"/>
      <c r="L77" s="370"/>
      <c r="M77" s="370"/>
      <c r="N77" s="370"/>
      <c r="O77" s="370"/>
      <c r="P77" s="370"/>
      <c r="Q77" s="370"/>
      <c r="R77" s="370"/>
      <c r="S77" s="370"/>
      <c r="T77" s="370"/>
      <c r="U77" s="370"/>
      <c r="V77" s="370"/>
      <c r="W77" s="370"/>
      <c r="X77" s="370"/>
      <c r="Y77" s="370"/>
      <c r="Z77" s="370"/>
      <c r="AA77" s="370"/>
      <c r="AB77" s="370"/>
      <c r="AC77" s="370"/>
      <c r="AD77" s="370"/>
      <c r="AE77" s="370"/>
      <c r="AF77" s="370"/>
      <c r="AG77" s="370"/>
      <c r="AH77" s="370"/>
      <c r="AI77" s="370"/>
      <c r="AJ77" s="370"/>
      <c r="AK77" s="370"/>
      <c r="AL77" s="370"/>
      <c r="AM77" s="370"/>
      <c r="AN77" s="370"/>
      <c r="AO77" s="370"/>
      <c r="AP77" s="370"/>
      <c r="AQ77" s="370"/>
      <c r="AR77" s="370"/>
    </row>
    <row r="78" spans="1:44" ht="31.5" customHeight="1" hidden="1" outlineLevel="1">
      <c r="A78" s="390">
        <v>25010400</v>
      </c>
      <c r="B78" s="364" t="s">
        <v>477</v>
      </c>
      <c r="C78" s="391">
        <f t="shared" si="4"/>
        <v>0</v>
      </c>
      <c r="D78" s="395"/>
      <c r="E78" s="391"/>
      <c r="F78" s="391"/>
      <c r="G78" s="42">
        <f t="shared" si="5"/>
        <v>0</v>
      </c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</row>
    <row r="79" spans="1:44" s="37" customFormat="1" ht="39.75" customHeight="1" hidden="1" outlineLevel="1">
      <c r="A79" s="396">
        <v>25020000</v>
      </c>
      <c r="B79" s="367" t="s">
        <v>23</v>
      </c>
      <c r="C79" s="374">
        <f t="shared" si="4"/>
        <v>0</v>
      </c>
      <c r="D79" s="378"/>
      <c r="E79" s="378">
        <f>E80</f>
        <v>0</v>
      </c>
      <c r="F79" s="378"/>
      <c r="G79" s="42">
        <f t="shared" si="5"/>
        <v>0</v>
      </c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</row>
    <row r="80" spans="1:44" ht="39.75" customHeight="1" hidden="1" outlineLevel="1">
      <c r="A80" s="392">
        <v>25020200</v>
      </c>
      <c r="B80" s="365" t="s">
        <v>17</v>
      </c>
      <c r="C80" s="382">
        <f t="shared" si="4"/>
        <v>0</v>
      </c>
      <c r="D80" s="374"/>
      <c r="E80" s="382"/>
      <c r="F80" s="382"/>
      <c r="G80" s="42">
        <f t="shared" si="5"/>
        <v>0</v>
      </c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</row>
    <row r="81" spans="1:44" ht="42" customHeight="1" hidden="1" outlineLevel="1">
      <c r="A81" s="397">
        <v>30000000</v>
      </c>
      <c r="B81" s="397" t="s">
        <v>40</v>
      </c>
      <c r="C81" s="374">
        <f t="shared" si="4"/>
        <v>0</v>
      </c>
      <c r="D81" s="374"/>
      <c r="E81" s="374">
        <f>E82</f>
        <v>0</v>
      </c>
      <c r="F81" s="374">
        <f>F82</f>
        <v>0</v>
      </c>
      <c r="G81" s="42">
        <f t="shared" si="5"/>
        <v>0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</row>
    <row r="82" spans="1:44" ht="50.25" customHeight="1" hidden="1" outlineLevel="1">
      <c r="A82" s="397">
        <v>31000000</v>
      </c>
      <c r="B82" s="398" t="s">
        <v>41</v>
      </c>
      <c r="C82" s="374">
        <f t="shared" si="4"/>
        <v>0</v>
      </c>
      <c r="D82" s="374"/>
      <c r="E82" s="374">
        <f>E83</f>
        <v>0</v>
      </c>
      <c r="F82" s="374">
        <f>F83</f>
        <v>0</v>
      </c>
      <c r="G82" s="42">
        <f t="shared" si="5"/>
        <v>0</v>
      </c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</row>
    <row r="83" spans="1:44" ht="47.25" customHeight="1" hidden="1" outlineLevel="1" thickBot="1">
      <c r="A83" s="393">
        <v>31030000</v>
      </c>
      <c r="B83" s="366" t="s">
        <v>598</v>
      </c>
      <c r="C83" s="394">
        <f t="shared" si="4"/>
        <v>0</v>
      </c>
      <c r="D83" s="399"/>
      <c r="E83" s="394"/>
      <c r="F83" s="394"/>
      <c r="G83" s="42">
        <f t="shared" si="5"/>
        <v>0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</row>
    <row r="84" spans="1:44" s="416" customFormat="1" ht="33.75" customHeight="1" outlineLevel="1" thickBot="1">
      <c r="A84" s="410"/>
      <c r="B84" s="411" t="s">
        <v>681</v>
      </c>
      <c r="C84" s="412">
        <f>C50</f>
        <v>190200</v>
      </c>
      <c r="D84" s="412">
        <f>D50</f>
        <v>162100</v>
      </c>
      <c r="E84" s="412">
        <f>E50</f>
        <v>28100</v>
      </c>
      <c r="F84" s="413">
        <f>F50</f>
        <v>0</v>
      </c>
      <c r="G84" s="414"/>
      <c r="H84" s="415"/>
      <c r="I84" s="415"/>
      <c r="J84" s="415"/>
      <c r="K84" s="415"/>
      <c r="L84" s="415"/>
      <c r="M84" s="415"/>
      <c r="N84" s="415"/>
      <c r="O84" s="415"/>
      <c r="P84" s="415"/>
      <c r="Q84" s="415"/>
      <c r="R84" s="415"/>
      <c r="S84" s="415"/>
      <c r="T84" s="415"/>
      <c r="U84" s="415"/>
      <c r="V84" s="415"/>
      <c r="W84" s="415"/>
      <c r="X84" s="415"/>
      <c r="Y84" s="415"/>
      <c r="Z84" s="415"/>
      <c r="AA84" s="415"/>
      <c r="AB84" s="415"/>
      <c r="AC84" s="415"/>
      <c r="AD84" s="415"/>
      <c r="AE84" s="415"/>
      <c r="AF84" s="415"/>
      <c r="AG84" s="415"/>
      <c r="AH84" s="415"/>
      <c r="AI84" s="415"/>
      <c r="AJ84" s="415"/>
      <c r="AK84" s="415"/>
      <c r="AL84" s="415"/>
      <c r="AM84" s="415"/>
      <c r="AN84" s="415"/>
      <c r="AO84" s="415"/>
      <c r="AP84" s="415"/>
      <c r="AQ84" s="415"/>
      <c r="AR84" s="415"/>
    </row>
    <row r="85" spans="1:44" s="477" customFormat="1" ht="22.5" customHeight="1">
      <c r="A85" s="471">
        <v>40000000</v>
      </c>
      <c r="B85" s="472" t="s">
        <v>317</v>
      </c>
      <c r="C85" s="473">
        <f>E85+D85</f>
        <v>1449400</v>
      </c>
      <c r="D85" s="473">
        <f>+D86</f>
        <v>1449400</v>
      </c>
      <c r="E85" s="473">
        <f>+E86</f>
        <v>0</v>
      </c>
      <c r="F85" s="474">
        <f>+F86</f>
        <v>0</v>
      </c>
      <c r="G85" s="475">
        <f t="shared" si="5"/>
        <v>2898800</v>
      </c>
      <c r="H85" s="476"/>
      <c r="I85" s="476"/>
      <c r="J85" s="476"/>
      <c r="K85" s="476"/>
      <c r="L85" s="476"/>
      <c r="M85" s="476"/>
      <c r="N85" s="476"/>
      <c r="O85" s="476"/>
      <c r="P85" s="476"/>
      <c r="Q85" s="476"/>
      <c r="R85" s="476"/>
      <c r="S85" s="476"/>
      <c r="T85" s="476"/>
      <c r="U85" s="476"/>
      <c r="V85" s="476"/>
      <c r="W85" s="476"/>
      <c r="X85" s="476"/>
      <c r="Y85" s="476"/>
      <c r="Z85" s="476"/>
      <c r="AA85" s="476"/>
      <c r="AB85" s="476"/>
      <c r="AC85" s="476"/>
      <c r="AD85" s="476"/>
      <c r="AE85" s="476"/>
      <c r="AF85" s="476"/>
      <c r="AG85" s="476"/>
      <c r="AH85" s="476"/>
      <c r="AI85" s="476"/>
      <c r="AJ85" s="476"/>
      <c r="AK85" s="476"/>
      <c r="AL85" s="476"/>
      <c r="AM85" s="476"/>
      <c r="AN85" s="476"/>
      <c r="AO85" s="476"/>
      <c r="AP85" s="476"/>
      <c r="AQ85" s="476"/>
      <c r="AR85" s="476"/>
    </row>
    <row r="86" spans="1:44" s="423" customFormat="1" ht="20.25" customHeight="1" thickBot="1">
      <c r="A86" s="478">
        <v>41000000</v>
      </c>
      <c r="B86" s="479" t="s">
        <v>676</v>
      </c>
      <c r="C86" s="465">
        <f>E86+D86</f>
        <v>1449400</v>
      </c>
      <c r="D86" s="465">
        <f>D89+D100+D102+D106</f>
        <v>1449400</v>
      </c>
      <c r="E86" s="465">
        <f>E89+E100+E102+E106</f>
        <v>0</v>
      </c>
      <c r="F86" s="480">
        <f>F89+F100+F102+F106</f>
        <v>0</v>
      </c>
      <c r="G86" s="421">
        <f t="shared" si="5"/>
        <v>2898800</v>
      </c>
      <c r="H86" s="422"/>
      <c r="I86" s="422"/>
      <c r="J86" s="422"/>
      <c r="K86" s="422"/>
      <c r="L86" s="422"/>
      <c r="M86" s="422"/>
      <c r="N86" s="422"/>
      <c r="O86" s="422"/>
      <c r="P86" s="422"/>
      <c r="Q86" s="422"/>
      <c r="R86" s="422"/>
      <c r="S86" s="422"/>
      <c r="T86" s="422"/>
      <c r="U86" s="422"/>
      <c r="V86" s="422"/>
      <c r="W86" s="422"/>
      <c r="X86" s="422"/>
      <c r="Y86" s="422"/>
      <c r="Z86" s="422"/>
      <c r="AA86" s="422"/>
      <c r="AB86" s="422"/>
      <c r="AC86" s="422"/>
      <c r="AD86" s="422"/>
      <c r="AE86" s="422"/>
      <c r="AF86" s="422"/>
      <c r="AG86" s="422"/>
      <c r="AH86" s="422"/>
      <c r="AI86" s="422"/>
      <c r="AJ86" s="422"/>
      <c r="AK86" s="422"/>
      <c r="AL86" s="422"/>
      <c r="AM86" s="422"/>
      <c r="AN86" s="422"/>
      <c r="AO86" s="422"/>
      <c r="AP86" s="422"/>
      <c r="AQ86" s="422"/>
      <c r="AR86" s="422"/>
    </row>
    <row r="87" spans="1:44" s="429" customFormat="1" ht="40.5" customHeight="1" hidden="1" outlineLevel="1">
      <c r="A87" s="450">
        <v>41010000</v>
      </c>
      <c r="B87" s="481" t="s">
        <v>680</v>
      </c>
      <c r="C87" s="452">
        <f>D87+E87</f>
        <v>0</v>
      </c>
      <c r="D87" s="452"/>
      <c r="E87" s="452"/>
      <c r="F87" s="452"/>
      <c r="G87" s="421">
        <f t="shared" si="5"/>
        <v>0</v>
      </c>
      <c r="H87" s="428"/>
      <c r="I87" s="428"/>
      <c r="J87" s="428"/>
      <c r="K87" s="428"/>
      <c r="L87" s="428"/>
      <c r="M87" s="428"/>
      <c r="N87" s="428"/>
      <c r="O87" s="428"/>
      <c r="P87" s="428"/>
      <c r="Q87" s="428"/>
      <c r="R87" s="428"/>
      <c r="S87" s="428"/>
      <c r="T87" s="428"/>
      <c r="U87" s="428"/>
      <c r="V87" s="428"/>
      <c r="W87" s="428"/>
      <c r="X87" s="428"/>
      <c r="Y87" s="428"/>
      <c r="Z87" s="428"/>
      <c r="AA87" s="428"/>
      <c r="AB87" s="428"/>
      <c r="AC87" s="428"/>
      <c r="AD87" s="428"/>
      <c r="AE87" s="428"/>
      <c r="AF87" s="428"/>
      <c r="AG87" s="428"/>
      <c r="AH87" s="428"/>
      <c r="AI87" s="428"/>
      <c r="AJ87" s="428"/>
      <c r="AK87" s="428"/>
      <c r="AL87" s="428"/>
      <c r="AM87" s="428"/>
      <c r="AN87" s="428"/>
      <c r="AO87" s="428"/>
      <c r="AP87" s="428"/>
      <c r="AQ87" s="428"/>
      <c r="AR87" s="428"/>
    </row>
    <row r="88" spans="1:44" s="371" customFormat="1" ht="39.75" customHeight="1" hidden="1" outlineLevel="1" thickBot="1">
      <c r="A88" s="442">
        <v>41010900</v>
      </c>
      <c r="B88" s="482" t="s">
        <v>677</v>
      </c>
      <c r="C88" s="444">
        <f>E88+D88</f>
        <v>0</v>
      </c>
      <c r="D88" s="444"/>
      <c r="E88" s="444"/>
      <c r="F88" s="444"/>
      <c r="G88" s="421">
        <f t="shared" si="5"/>
        <v>0</v>
      </c>
      <c r="H88" s="370"/>
      <c r="I88" s="370"/>
      <c r="J88" s="370"/>
      <c r="K88" s="370"/>
      <c r="L88" s="370"/>
      <c r="M88" s="370"/>
      <c r="N88" s="370"/>
      <c r="O88" s="370"/>
      <c r="P88" s="370"/>
      <c r="Q88" s="370"/>
      <c r="R88" s="370"/>
      <c r="S88" s="370"/>
      <c r="T88" s="370"/>
      <c r="U88" s="370"/>
      <c r="V88" s="370"/>
      <c r="W88" s="370"/>
      <c r="X88" s="370"/>
      <c r="Y88" s="370"/>
      <c r="Z88" s="370"/>
      <c r="AA88" s="370"/>
      <c r="AB88" s="370"/>
      <c r="AC88" s="370"/>
      <c r="AD88" s="370"/>
      <c r="AE88" s="370"/>
      <c r="AF88" s="370"/>
      <c r="AG88" s="370"/>
      <c r="AH88" s="370"/>
      <c r="AI88" s="370"/>
      <c r="AJ88" s="370"/>
      <c r="AK88" s="370"/>
      <c r="AL88" s="370"/>
      <c r="AM88" s="370"/>
      <c r="AN88" s="370"/>
      <c r="AO88" s="370"/>
      <c r="AP88" s="370"/>
      <c r="AQ88" s="370"/>
      <c r="AR88" s="370"/>
    </row>
    <row r="89" spans="1:44" s="429" customFormat="1" ht="34.5" customHeight="1" hidden="1" outlineLevel="1">
      <c r="A89" s="445">
        <v>41020000</v>
      </c>
      <c r="B89" s="483" t="s">
        <v>482</v>
      </c>
      <c r="C89" s="447">
        <f>D89+E89</f>
        <v>0</v>
      </c>
      <c r="D89" s="447">
        <f>D90</f>
        <v>0</v>
      </c>
      <c r="E89" s="447">
        <f>E90+E91+E93+E96+E97+E94+E98+E99+E95+E92+E101</f>
        <v>0</v>
      </c>
      <c r="F89" s="448">
        <f>F90+F91+F93+F96+F97+F94+F98+F99+F95+F92+F101</f>
        <v>0</v>
      </c>
      <c r="G89" s="421">
        <f t="shared" si="5"/>
        <v>0</v>
      </c>
      <c r="H89" s="428"/>
      <c r="I89" s="428"/>
      <c r="J89" s="428"/>
      <c r="K89" s="428"/>
      <c r="L89" s="428"/>
      <c r="M89" s="428"/>
      <c r="N89" s="428"/>
      <c r="O89" s="428"/>
      <c r="P89" s="428"/>
      <c r="Q89" s="428"/>
      <c r="R89" s="428"/>
      <c r="S89" s="428"/>
      <c r="T89" s="428"/>
      <c r="U89" s="428"/>
      <c r="V89" s="428"/>
      <c r="W89" s="428"/>
      <c r="X89" s="428"/>
      <c r="Y89" s="428"/>
      <c r="Z89" s="428"/>
      <c r="AA89" s="428"/>
      <c r="AB89" s="428"/>
      <c r="AC89" s="428"/>
      <c r="AD89" s="428"/>
      <c r="AE89" s="428"/>
      <c r="AF89" s="428"/>
      <c r="AG89" s="428"/>
      <c r="AH89" s="428"/>
      <c r="AI89" s="428"/>
      <c r="AJ89" s="428"/>
      <c r="AK89" s="428"/>
      <c r="AL89" s="428"/>
      <c r="AM89" s="428"/>
      <c r="AN89" s="428"/>
      <c r="AO89" s="428"/>
      <c r="AP89" s="428"/>
      <c r="AQ89" s="428"/>
      <c r="AR89" s="428"/>
    </row>
    <row r="90" spans="1:44" s="371" customFormat="1" ht="40.5" customHeight="1" hidden="1" outlineLevel="1" thickBot="1">
      <c r="A90" s="433">
        <v>41020100</v>
      </c>
      <c r="B90" s="484" t="s">
        <v>678</v>
      </c>
      <c r="C90" s="435">
        <f aca="true" t="shared" si="6" ref="C90:C101">E90+D90</f>
        <v>0</v>
      </c>
      <c r="D90" s="435"/>
      <c r="E90" s="435"/>
      <c r="F90" s="436"/>
      <c r="G90" s="421">
        <f t="shared" si="5"/>
        <v>0</v>
      </c>
      <c r="H90" s="370"/>
      <c r="I90" s="370"/>
      <c r="J90" s="370"/>
      <c r="K90" s="370"/>
      <c r="L90" s="370"/>
      <c r="M90" s="370"/>
      <c r="N90" s="370"/>
      <c r="O90" s="370"/>
      <c r="P90" s="370"/>
      <c r="Q90" s="370"/>
      <c r="R90" s="370"/>
      <c r="S90" s="370"/>
      <c r="T90" s="370"/>
      <c r="U90" s="370"/>
      <c r="V90" s="370"/>
      <c r="W90" s="370"/>
      <c r="X90" s="370"/>
      <c r="Y90" s="370"/>
      <c r="Z90" s="370"/>
      <c r="AA90" s="370"/>
      <c r="AB90" s="370"/>
      <c r="AC90" s="370"/>
      <c r="AD90" s="370"/>
      <c r="AE90" s="370"/>
      <c r="AF90" s="370"/>
      <c r="AG90" s="370"/>
      <c r="AH90" s="370"/>
      <c r="AI90" s="370"/>
      <c r="AJ90" s="370"/>
      <c r="AK90" s="370"/>
      <c r="AL90" s="370"/>
      <c r="AM90" s="370"/>
      <c r="AN90" s="370"/>
      <c r="AO90" s="370"/>
      <c r="AP90" s="370"/>
      <c r="AQ90" s="370"/>
      <c r="AR90" s="370"/>
    </row>
    <row r="91" spans="1:44" s="371" customFormat="1" ht="39" customHeight="1" hidden="1" outlineLevel="1">
      <c r="A91" s="437">
        <v>41020600</v>
      </c>
      <c r="B91" s="438" t="s">
        <v>109</v>
      </c>
      <c r="C91" s="439">
        <f t="shared" si="6"/>
        <v>0</v>
      </c>
      <c r="D91" s="439"/>
      <c r="E91" s="439"/>
      <c r="F91" s="439"/>
      <c r="G91" s="421">
        <f t="shared" si="5"/>
        <v>0</v>
      </c>
      <c r="H91" s="370"/>
      <c r="I91" s="370"/>
      <c r="J91" s="370"/>
      <c r="K91" s="370"/>
      <c r="L91" s="370"/>
      <c r="M91" s="370"/>
      <c r="N91" s="370"/>
      <c r="O91" s="370"/>
      <c r="P91" s="370"/>
      <c r="Q91" s="370"/>
      <c r="R91" s="370"/>
      <c r="S91" s="370"/>
      <c r="T91" s="370"/>
      <c r="U91" s="370"/>
      <c r="V91" s="370"/>
      <c r="W91" s="370"/>
      <c r="X91" s="370"/>
      <c r="Y91" s="370"/>
      <c r="Z91" s="370"/>
      <c r="AA91" s="370"/>
      <c r="AB91" s="370"/>
      <c r="AC91" s="370"/>
      <c r="AD91" s="370"/>
      <c r="AE91" s="370"/>
      <c r="AF91" s="370"/>
      <c r="AG91" s="370"/>
      <c r="AH91" s="370"/>
      <c r="AI91" s="370"/>
      <c r="AJ91" s="370"/>
      <c r="AK91" s="370"/>
      <c r="AL91" s="370"/>
      <c r="AM91" s="370"/>
      <c r="AN91" s="370"/>
      <c r="AO91" s="370"/>
      <c r="AP91" s="370"/>
      <c r="AQ91" s="370"/>
      <c r="AR91" s="370"/>
    </row>
    <row r="92" spans="1:44" s="371" customFormat="1" ht="27.75" customHeight="1" hidden="1" outlineLevel="1">
      <c r="A92" s="440">
        <v>41021100</v>
      </c>
      <c r="B92" s="381" t="s">
        <v>283</v>
      </c>
      <c r="C92" s="441">
        <f t="shared" si="6"/>
        <v>0</v>
      </c>
      <c r="D92" s="441"/>
      <c r="E92" s="441"/>
      <c r="F92" s="441"/>
      <c r="G92" s="421">
        <f t="shared" si="5"/>
        <v>0</v>
      </c>
      <c r="H92" s="370"/>
      <c r="I92" s="370"/>
      <c r="J92" s="370"/>
      <c r="K92" s="370"/>
      <c r="L92" s="370"/>
      <c r="M92" s="370"/>
      <c r="N92" s="370"/>
      <c r="O92" s="370"/>
      <c r="P92" s="370"/>
      <c r="Q92" s="370"/>
      <c r="R92" s="370"/>
      <c r="S92" s="370"/>
      <c r="T92" s="370"/>
      <c r="U92" s="370"/>
      <c r="V92" s="370"/>
      <c r="W92" s="370"/>
      <c r="X92" s="370"/>
      <c r="Y92" s="370"/>
      <c r="Z92" s="370"/>
      <c r="AA92" s="370"/>
      <c r="AB92" s="370"/>
      <c r="AC92" s="370"/>
      <c r="AD92" s="370"/>
      <c r="AE92" s="370"/>
      <c r="AF92" s="370"/>
      <c r="AG92" s="370"/>
      <c r="AH92" s="370"/>
      <c r="AI92" s="370"/>
      <c r="AJ92" s="370"/>
      <c r="AK92" s="370"/>
      <c r="AL92" s="370"/>
      <c r="AM92" s="370"/>
      <c r="AN92" s="370"/>
      <c r="AO92" s="370"/>
      <c r="AP92" s="370"/>
      <c r="AQ92" s="370"/>
      <c r="AR92" s="370"/>
    </row>
    <row r="93" spans="1:44" s="371" customFormat="1" ht="22.5" customHeight="1" hidden="1" outlineLevel="1">
      <c r="A93" s="440">
        <v>41021100</v>
      </c>
      <c r="B93" s="381" t="s">
        <v>522</v>
      </c>
      <c r="C93" s="441">
        <f t="shared" si="6"/>
        <v>0</v>
      </c>
      <c r="D93" s="441"/>
      <c r="E93" s="441"/>
      <c r="F93" s="441"/>
      <c r="G93" s="421">
        <f t="shared" si="5"/>
        <v>0</v>
      </c>
      <c r="H93" s="370"/>
      <c r="I93" s="370"/>
      <c r="J93" s="370"/>
      <c r="K93" s="370"/>
      <c r="L93" s="370"/>
      <c r="M93" s="370"/>
      <c r="N93" s="370"/>
      <c r="O93" s="370"/>
      <c r="P93" s="370"/>
      <c r="Q93" s="370"/>
      <c r="R93" s="370"/>
      <c r="S93" s="370"/>
      <c r="T93" s="370"/>
      <c r="U93" s="370"/>
      <c r="V93" s="370"/>
      <c r="W93" s="370"/>
      <c r="X93" s="370"/>
      <c r="Y93" s="370"/>
      <c r="Z93" s="370"/>
      <c r="AA93" s="370"/>
      <c r="AB93" s="370"/>
      <c r="AC93" s="370"/>
      <c r="AD93" s="370"/>
      <c r="AE93" s="370"/>
      <c r="AF93" s="370"/>
      <c r="AG93" s="370"/>
      <c r="AH93" s="370"/>
      <c r="AI93" s="370"/>
      <c r="AJ93" s="370"/>
      <c r="AK93" s="370"/>
      <c r="AL93" s="370"/>
      <c r="AM93" s="370"/>
      <c r="AN93" s="370"/>
      <c r="AO93" s="370"/>
      <c r="AP93" s="370"/>
      <c r="AQ93" s="370"/>
      <c r="AR93" s="370"/>
    </row>
    <row r="94" spans="1:44" s="371" customFormat="1" ht="34.5" customHeight="1" hidden="1" outlineLevel="1">
      <c r="A94" s="440">
        <v>41021200</v>
      </c>
      <c r="B94" s="381" t="s">
        <v>323</v>
      </c>
      <c r="C94" s="441">
        <f t="shared" si="6"/>
        <v>0</v>
      </c>
      <c r="D94" s="441"/>
      <c r="E94" s="441"/>
      <c r="F94" s="441"/>
      <c r="G94" s="421">
        <f t="shared" si="5"/>
        <v>0</v>
      </c>
      <c r="H94" s="370"/>
      <c r="I94" s="370"/>
      <c r="J94" s="370"/>
      <c r="K94" s="370"/>
      <c r="L94" s="370"/>
      <c r="M94" s="370"/>
      <c r="N94" s="370"/>
      <c r="O94" s="370"/>
      <c r="P94" s="370"/>
      <c r="Q94" s="370"/>
      <c r="R94" s="370"/>
      <c r="S94" s="370"/>
      <c r="T94" s="370"/>
      <c r="U94" s="370"/>
      <c r="V94" s="370"/>
      <c r="W94" s="370"/>
      <c r="X94" s="370"/>
      <c r="Y94" s="370"/>
      <c r="Z94" s="370"/>
      <c r="AA94" s="370"/>
      <c r="AB94" s="370"/>
      <c r="AC94" s="370"/>
      <c r="AD94" s="370"/>
      <c r="AE94" s="370"/>
      <c r="AF94" s="370"/>
      <c r="AG94" s="370"/>
      <c r="AH94" s="370"/>
      <c r="AI94" s="370"/>
      <c r="AJ94" s="370"/>
      <c r="AK94" s="370"/>
      <c r="AL94" s="370"/>
      <c r="AM94" s="370"/>
      <c r="AN94" s="370"/>
      <c r="AO94" s="370"/>
      <c r="AP94" s="370"/>
      <c r="AQ94" s="370"/>
      <c r="AR94" s="370"/>
    </row>
    <row r="95" spans="1:44" s="371" customFormat="1" ht="27.75" customHeight="1" hidden="1" outlineLevel="1">
      <c r="A95" s="440">
        <v>41021300</v>
      </c>
      <c r="B95" s="381" t="s">
        <v>484</v>
      </c>
      <c r="C95" s="441">
        <f t="shared" si="6"/>
        <v>0</v>
      </c>
      <c r="D95" s="441"/>
      <c r="E95" s="441"/>
      <c r="F95" s="441"/>
      <c r="G95" s="421">
        <f t="shared" si="5"/>
        <v>0</v>
      </c>
      <c r="H95" s="370"/>
      <c r="I95" s="370"/>
      <c r="J95" s="370"/>
      <c r="K95" s="370"/>
      <c r="L95" s="370"/>
      <c r="M95" s="370"/>
      <c r="N95" s="370"/>
      <c r="O95" s="370"/>
      <c r="P95" s="370"/>
      <c r="Q95" s="370"/>
      <c r="R95" s="370"/>
      <c r="S95" s="370"/>
      <c r="T95" s="370"/>
      <c r="U95" s="370"/>
      <c r="V95" s="370"/>
      <c r="W95" s="370"/>
      <c r="X95" s="370"/>
      <c r="Y95" s="370"/>
      <c r="Z95" s="370"/>
      <c r="AA95" s="370"/>
      <c r="AB95" s="370"/>
      <c r="AC95" s="370"/>
      <c r="AD95" s="370"/>
      <c r="AE95" s="370"/>
      <c r="AF95" s="370"/>
      <c r="AG95" s="370"/>
      <c r="AH95" s="370"/>
      <c r="AI95" s="370"/>
      <c r="AJ95" s="370"/>
      <c r="AK95" s="370"/>
      <c r="AL95" s="370"/>
      <c r="AM95" s="370"/>
      <c r="AN95" s="370"/>
      <c r="AO95" s="370"/>
      <c r="AP95" s="370"/>
      <c r="AQ95" s="370"/>
      <c r="AR95" s="370"/>
    </row>
    <row r="96" spans="1:44" s="371" customFormat="1" ht="35.25" customHeight="1" hidden="1" outlineLevel="1">
      <c r="A96" s="440">
        <v>22080400</v>
      </c>
      <c r="B96" s="381" t="s">
        <v>188</v>
      </c>
      <c r="C96" s="441">
        <f t="shared" si="6"/>
        <v>0</v>
      </c>
      <c r="D96" s="441"/>
      <c r="E96" s="441"/>
      <c r="F96" s="441"/>
      <c r="G96" s="421">
        <f t="shared" si="5"/>
        <v>0</v>
      </c>
      <c r="H96" s="370"/>
      <c r="I96" s="370"/>
      <c r="J96" s="370"/>
      <c r="K96" s="370"/>
      <c r="L96" s="370"/>
      <c r="M96" s="370"/>
      <c r="N96" s="370"/>
      <c r="O96" s="370"/>
      <c r="P96" s="370"/>
      <c r="Q96" s="370"/>
      <c r="R96" s="370"/>
      <c r="S96" s="370"/>
      <c r="T96" s="370"/>
      <c r="U96" s="370"/>
      <c r="V96" s="370"/>
      <c r="W96" s="370"/>
      <c r="X96" s="370"/>
      <c r="Y96" s="370"/>
      <c r="Z96" s="370"/>
      <c r="AA96" s="370"/>
      <c r="AB96" s="370"/>
      <c r="AC96" s="370"/>
      <c r="AD96" s="370"/>
      <c r="AE96" s="370"/>
      <c r="AF96" s="370"/>
      <c r="AG96" s="370"/>
      <c r="AH96" s="370"/>
      <c r="AI96" s="370"/>
      <c r="AJ96" s="370"/>
      <c r="AK96" s="370"/>
      <c r="AL96" s="370"/>
      <c r="AM96" s="370"/>
      <c r="AN96" s="370"/>
      <c r="AO96" s="370"/>
      <c r="AP96" s="370"/>
      <c r="AQ96" s="370"/>
      <c r="AR96" s="370"/>
    </row>
    <row r="97" spans="1:44" s="371" customFormat="1" ht="32.25" customHeight="1" hidden="1" outlineLevel="1">
      <c r="A97" s="440">
        <v>41021700</v>
      </c>
      <c r="B97" s="381" t="s">
        <v>672</v>
      </c>
      <c r="C97" s="441">
        <f t="shared" si="6"/>
        <v>0</v>
      </c>
      <c r="D97" s="441"/>
      <c r="E97" s="441"/>
      <c r="F97" s="441"/>
      <c r="G97" s="421">
        <f t="shared" si="5"/>
        <v>0</v>
      </c>
      <c r="H97" s="370"/>
      <c r="I97" s="370"/>
      <c r="J97" s="370"/>
      <c r="K97" s="370"/>
      <c r="L97" s="370"/>
      <c r="M97" s="370"/>
      <c r="N97" s="370"/>
      <c r="O97" s="370"/>
      <c r="P97" s="370"/>
      <c r="Q97" s="370"/>
      <c r="R97" s="370"/>
      <c r="S97" s="370"/>
      <c r="T97" s="370"/>
      <c r="U97" s="370"/>
      <c r="V97" s="370"/>
      <c r="W97" s="370"/>
      <c r="X97" s="370"/>
      <c r="Y97" s="370"/>
      <c r="Z97" s="370"/>
      <c r="AA97" s="370"/>
      <c r="AB97" s="370"/>
      <c r="AC97" s="370"/>
      <c r="AD97" s="370"/>
      <c r="AE97" s="370"/>
      <c r="AF97" s="370"/>
      <c r="AG97" s="370"/>
      <c r="AH97" s="370"/>
      <c r="AI97" s="370"/>
      <c r="AJ97" s="370"/>
      <c r="AK97" s="370"/>
      <c r="AL97" s="370"/>
      <c r="AM97" s="370"/>
      <c r="AN97" s="370"/>
      <c r="AO97" s="370"/>
      <c r="AP97" s="370"/>
      <c r="AQ97" s="370"/>
      <c r="AR97" s="370"/>
    </row>
    <row r="98" spans="1:44" s="371" customFormat="1" ht="36" customHeight="1" hidden="1" outlineLevel="1">
      <c r="A98" s="440">
        <v>41021800</v>
      </c>
      <c r="B98" s="485" t="s">
        <v>570</v>
      </c>
      <c r="C98" s="441">
        <f t="shared" si="6"/>
        <v>0</v>
      </c>
      <c r="D98" s="441"/>
      <c r="E98" s="441"/>
      <c r="F98" s="441"/>
      <c r="G98" s="421">
        <f t="shared" si="5"/>
        <v>0</v>
      </c>
      <c r="H98" s="370"/>
      <c r="I98" s="370"/>
      <c r="J98" s="370"/>
      <c r="K98" s="370"/>
      <c r="L98" s="370"/>
      <c r="M98" s="370"/>
      <c r="N98" s="370"/>
      <c r="O98" s="370"/>
      <c r="P98" s="370"/>
      <c r="Q98" s="370"/>
      <c r="R98" s="370"/>
      <c r="S98" s="370"/>
      <c r="T98" s="370"/>
      <c r="U98" s="370"/>
      <c r="V98" s="370"/>
      <c r="W98" s="370"/>
      <c r="X98" s="370"/>
      <c r="Y98" s="370"/>
      <c r="Z98" s="370"/>
      <c r="AA98" s="370"/>
      <c r="AB98" s="370"/>
      <c r="AC98" s="370"/>
      <c r="AD98" s="370"/>
      <c r="AE98" s="370"/>
      <c r="AF98" s="370"/>
      <c r="AG98" s="370"/>
      <c r="AH98" s="370"/>
      <c r="AI98" s="370"/>
      <c r="AJ98" s="370"/>
      <c r="AK98" s="370"/>
      <c r="AL98" s="370"/>
      <c r="AM98" s="370"/>
      <c r="AN98" s="370"/>
      <c r="AO98" s="370"/>
      <c r="AP98" s="370"/>
      <c r="AQ98" s="370"/>
      <c r="AR98" s="370"/>
    </row>
    <row r="99" spans="1:44" s="371" customFormat="1" ht="49.5" customHeight="1" hidden="1" outlineLevel="1" thickBot="1">
      <c r="A99" s="442">
        <v>41021900</v>
      </c>
      <c r="B99" s="482" t="s">
        <v>324</v>
      </c>
      <c r="C99" s="444">
        <f t="shared" si="6"/>
        <v>0</v>
      </c>
      <c r="D99" s="444"/>
      <c r="E99" s="444"/>
      <c r="F99" s="444"/>
      <c r="G99" s="421">
        <f t="shared" si="5"/>
        <v>0</v>
      </c>
      <c r="H99" s="370"/>
      <c r="I99" s="370"/>
      <c r="J99" s="370"/>
      <c r="K99" s="370"/>
      <c r="L99" s="370"/>
      <c r="M99" s="370"/>
      <c r="N99" s="370"/>
      <c r="O99" s="370"/>
      <c r="P99" s="370"/>
      <c r="Q99" s="370"/>
      <c r="R99" s="370"/>
      <c r="S99" s="370"/>
      <c r="T99" s="370"/>
      <c r="U99" s="370"/>
      <c r="V99" s="370"/>
      <c r="W99" s="370"/>
      <c r="X99" s="370"/>
      <c r="Y99" s="370"/>
      <c r="Z99" s="370"/>
      <c r="AA99" s="370"/>
      <c r="AB99" s="370"/>
      <c r="AC99" s="370"/>
      <c r="AD99" s="370"/>
      <c r="AE99" s="370"/>
      <c r="AF99" s="370"/>
      <c r="AG99" s="370"/>
      <c r="AH99" s="370"/>
      <c r="AI99" s="370"/>
      <c r="AJ99" s="370"/>
      <c r="AK99" s="370"/>
      <c r="AL99" s="370"/>
      <c r="AM99" s="370"/>
      <c r="AN99" s="370"/>
      <c r="AO99" s="370"/>
      <c r="AP99" s="370"/>
      <c r="AQ99" s="370"/>
      <c r="AR99" s="370"/>
    </row>
    <row r="100" spans="1:44" s="371" customFormat="1" ht="36" customHeight="1" hidden="1" outlineLevel="1">
      <c r="A100" s="486">
        <v>41040000</v>
      </c>
      <c r="B100" s="487" t="s">
        <v>141</v>
      </c>
      <c r="C100" s="447">
        <f t="shared" si="6"/>
        <v>0</v>
      </c>
      <c r="D100" s="447">
        <f>D101</f>
        <v>0</v>
      </c>
      <c r="E100" s="447"/>
      <c r="F100" s="448"/>
      <c r="G100" s="421">
        <f t="shared" si="5"/>
        <v>0</v>
      </c>
      <c r="H100" s="370"/>
      <c r="I100" s="370"/>
      <c r="J100" s="370"/>
      <c r="K100" s="370"/>
      <c r="L100" s="370"/>
      <c r="M100" s="370"/>
      <c r="N100" s="370"/>
      <c r="O100" s="370"/>
      <c r="P100" s="370"/>
      <c r="Q100" s="370"/>
      <c r="R100" s="370"/>
      <c r="S100" s="370"/>
      <c r="T100" s="370"/>
      <c r="U100" s="370"/>
      <c r="V100" s="370"/>
      <c r="W100" s="370"/>
      <c r="X100" s="370"/>
      <c r="Y100" s="370"/>
      <c r="Z100" s="370"/>
      <c r="AA100" s="370"/>
      <c r="AB100" s="370"/>
      <c r="AC100" s="370"/>
      <c r="AD100" s="370"/>
      <c r="AE100" s="370"/>
      <c r="AF100" s="370"/>
      <c r="AG100" s="370"/>
      <c r="AH100" s="370"/>
      <c r="AI100" s="370"/>
      <c r="AJ100" s="370"/>
      <c r="AK100" s="370"/>
      <c r="AL100" s="370"/>
      <c r="AM100" s="370"/>
      <c r="AN100" s="370"/>
      <c r="AO100" s="370"/>
      <c r="AP100" s="370"/>
      <c r="AQ100" s="370"/>
      <c r="AR100" s="370"/>
    </row>
    <row r="101" spans="1:44" s="371" customFormat="1" ht="39.75" customHeight="1" hidden="1" outlineLevel="1">
      <c r="A101" s="488">
        <v>41040200</v>
      </c>
      <c r="B101" s="489" t="s">
        <v>220</v>
      </c>
      <c r="C101" s="441">
        <f t="shared" si="6"/>
        <v>0</v>
      </c>
      <c r="D101" s="441"/>
      <c r="E101" s="441"/>
      <c r="F101" s="464"/>
      <c r="G101" s="421">
        <f t="shared" si="5"/>
        <v>0</v>
      </c>
      <c r="H101" s="370"/>
      <c r="I101" s="370"/>
      <c r="J101" s="370"/>
      <c r="K101" s="370"/>
      <c r="L101" s="370"/>
      <c r="M101" s="370"/>
      <c r="N101" s="370"/>
      <c r="O101" s="370"/>
      <c r="P101" s="370"/>
      <c r="Q101" s="370"/>
      <c r="R101" s="370"/>
      <c r="S101" s="370"/>
      <c r="T101" s="370"/>
      <c r="U101" s="370"/>
      <c r="V101" s="370"/>
      <c r="W101" s="370"/>
      <c r="X101" s="370"/>
      <c r="Y101" s="370"/>
      <c r="Z101" s="370"/>
      <c r="AA101" s="370"/>
      <c r="AB101" s="370"/>
      <c r="AC101" s="370"/>
      <c r="AD101" s="370"/>
      <c r="AE101" s="370"/>
      <c r="AF101" s="370"/>
      <c r="AG101" s="370"/>
      <c r="AH101" s="370"/>
      <c r="AI101" s="370"/>
      <c r="AJ101" s="370"/>
      <c r="AK101" s="370"/>
      <c r="AL101" s="370"/>
      <c r="AM101" s="370"/>
      <c r="AN101" s="370"/>
      <c r="AO101" s="370"/>
      <c r="AP101" s="370"/>
      <c r="AQ101" s="370"/>
      <c r="AR101" s="370"/>
    </row>
    <row r="102" spans="1:44" s="429" customFormat="1" ht="33.75" customHeight="1" collapsed="1">
      <c r="A102" s="457">
        <v>41030000</v>
      </c>
      <c r="B102" s="490" t="s">
        <v>481</v>
      </c>
      <c r="C102" s="459">
        <f>D102+E102</f>
        <v>1449400</v>
      </c>
      <c r="D102" s="459">
        <f>D103+D104+D105</f>
        <v>1449400</v>
      </c>
      <c r="E102" s="459">
        <f>E103+E104</f>
        <v>0</v>
      </c>
      <c r="F102" s="460">
        <f>F103+F104</f>
        <v>0</v>
      </c>
      <c r="G102" s="421">
        <f t="shared" si="5"/>
        <v>2898800</v>
      </c>
      <c r="H102" s="428"/>
      <c r="I102" s="428"/>
      <c r="J102" s="428"/>
      <c r="K102" s="428"/>
      <c r="L102" s="428"/>
      <c r="M102" s="428"/>
      <c r="N102" s="428"/>
      <c r="O102" s="428"/>
      <c r="P102" s="428"/>
      <c r="Q102" s="428"/>
      <c r="R102" s="428"/>
      <c r="S102" s="428"/>
      <c r="T102" s="428"/>
      <c r="U102" s="428"/>
      <c r="V102" s="428"/>
      <c r="W102" s="428"/>
      <c r="X102" s="428"/>
      <c r="Y102" s="428"/>
      <c r="Z102" s="428"/>
      <c r="AA102" s="428"/>
      <c r="AB102" s="428"/>
      <c r="AC102" s="428"/>
      <c r="AD102" s="428"/>
      <c r="AE102" s="428"/>
      <c r="AF102" s="428"/>
      <c r="AG102" s="428"/>
      <c r="AH102" s="428"/>
      <c r="AI102" s="428"/>
      <c r="AJ102" s="428"/>
      <c r="AK102" s="428"/>
      <c r="AL102" s="428"/>
      <c r="AM102" s="428"/>
      <c r="AN102" s="428"/>
      <c r="AO102" s="428"/>
      <c r="AP102" s="428"/>
      <c r="AQ102" s="428"/>
      <c r="AR102" s="428"/>
    </row>
    <row r="103" spans="1:44" s="429" customFormat="1" ht="69.75" customHeight="1" thickBot="1">
      <c r="A103" s="462">
        <v>41030600</v>
      </c>
      <c r="B103" s="491" t="s">
        <v>189</v>
      </c>
      <c r="C103" s="441">
        <f>D103+E103</f>
        <v>1449400</v>
      </c>
      <c r="D103" s="441">
        <v>1449400</v>
      </c>
      <c r="E103" s="459"/>
      <c r="F103" s="460"/>
      <c r="G103" s="421"/>
      <c r="H103" s="428"/>
      <c r="I103" s="428"/>
      <c r="J103" s="428"/>
      <c r="K103" s="428"/>
      <c r="L103" s="428"/>
      <c r="M103" s="428"/>
      <c r="N103" s="428"/>
      <c r="O103" s="428"/>
      <c r="P103" s="428"/>
      <c r="Q103" s="428"/>
      <c r="R103" s="428"/>
      <c r="S103" s="428"/>
      <c r="T103" s="428"/>
      <c r="U103" s="428"/>
      <c r="V103" s="428"/>
      <c r="W103" s="428"/>
      <c r="X103" s="428"/>
      <c r="Y103" s="428"/>
      <c r="Z103" s="428"/>
      <c r="AA103" s="428"/>
      <c r="AB103" s="428"/>
      <c r="AC103" s="428"/>
      <c r="AD103" s="428"/>
      <c r="AE103" s="428"/>
      <c r="AF103" s="428"/>
      <c r="AG103" s="428"/>
      <c r="AH103" s="428"/>
      <c r="AI103" s="428"/>
      <c r="AJ103" s="428"/>
      <c r="AK103" s="428"/>
      <c r="AL103" s="428"/>
      <c r="AM103" s="428"/>
      <c r="AN103" s="428"/>
      <c r="AO103" s="428"/>
      <c r="AP103" s="428"/>
      <c r="AQ103" s="428"/>
      <c r="AR103" s="428"/>
    </row>
    <row r="104" spans="1:44" s="429" customFormat="1" ht="27" customHeight="1" hidden="1" outlineLevel="1">
      <c r="A104" s="462">
        <v>41034200</v>
      </c>
      <c r="B104" s="491" t="s">
        <v>571</v>
      </c>
      <c r="C104" s="441">
        <f aca="true" t="shared" si="7" ref="C104:C125">E104+D104</f>
        <v>0</v>
      </c>
      <c r="D104" s="492"/>
      <c r="E104" s="459"/>
      <c r="F104" s="460"/>
      <c r="G104" s="421">
        <f t="shared" si="5"/>
        <v>0</v>
      </c>
      <c r="H104" s="428"/>
      <c r="I104" s="428"/>
      <c r="J104" s="428"/>
      <c r="K104" s="428"/>
      <c r="L104" s="428"/>
      <c r="M104" s="428"/>
      <c r="N104" s="428"/>
      <c r="O104" s="428"/>
      <c r="P104" s="428"/>
      <c r="Q104" s="428"/>
      <c r="R104" s="428"/>
      <c r="S104" s="428"/>
      <c r="T104" s="428"/>
      <c r="U104" s="428"/>
      <c r="V104" s="428"/>
      <c r="W104" s="428"/>
      <c r="X104" s="428"/>
      <c r="Y104" s="428"/>
      <c r="Z104" s="428"/>
      <c r="AA104" s="428"/>
      <c r="AB104" s="428"/>
      <c r="AC104" s="428"/>
      <c r="AD104" s="428"/>
      <c r="AE104" s="428"/>
      <c r="AF104" s="428"/>
      <c r="AG104" s="428"/>
      <c r="AH104" s="428"/>
      <c r="AI104" s="428"/>
      <c r="AJ104" s="428"/>
      <c r="AK104" s="428"/>
      <c r="AL104" s="428"/>
      <c r="AM104" s="428"/>
      <c r="AN104" s="428"/>
      <c r="AO104" s="428"/>
      <c r="AP104" s="428"/>
      <c r="AQ104" s="428"/>
      <c r="AR104" s="428"/>
    </row>
    <row r="105" spans="1:44" s="429" customFormat="1" ht="27.75" customHeight="1" hidden="1" outlineLevel="1">
      <c r="A105" s="462">
        <v>41034500</v>
      </c>
      <c r="B105" s="493" t="s">
        <v>541</v>
      </c>
      <c r="C105" s="441">
        <f t="shared" si="7"/>
        <v>0</v>
      </c>
      <c r="D105" s="492"/>
      <c r="E105" s="459"/>
      <c r="F105" s="460"/>
      <c r="G105" s="421"/>
      <c r="H105" s="428"/>
      <c r="I105" s="428"/>
      <c r="J105" s="428"/>
      <c r="K105" s="428"/>
      <c r="L105" s="428"/>
      <c r="M105" s="428"/>
      <c r="N105" s="428"/>
      <c r="O105" s="428"/>
      <c r="P105" s="428"/>
      <c r="Q105" s="428"/>
      <c r="R105" s="428"/>
      <c r="S105" s="428"/>
      <c r="T105" s="428"/>
      <c r="U105" s="428"/>
      <c r="V105" s="428"/>
      <c r="W105" s="428"/>
      <c r="X105" s="428"/>
      <c r="Y105" s="428"/>
      <c r="Z105" s="428"/>
      <c r="AA105" s="428"/>
      <c r="AB105" s="428"/>
      <c r="AC105" s="428"/>
      <c r="AD105" s="428"/>
      <c r="AE105" s="428"/>
      <c r="AF105" s="428"/>
      <c r="AG105" s="428"/>
      <c r="AH105" s="428"/>
      <c r="AI105" s="428"/>
      <c r="AJ105" s="428"/>
      <c r="AK105" s="428"/>
      <c r="AL105" s="428"/>
      <c r="AM105" s="428"/>
      <c r="AN105" s="428"/>
      <c r="AO105" s="428"/>
      <c r="AP105" s="428"/>
      <c r="AQ105" s="428"/>
      <c r="AR105" s="428"/>
    </row>
    <row r="106" spans="1:44" s="429" customFormat="1" ht="32.25" customHeight="1" hidden="1" outlineLevel="1">
      <c r="A106" s="494">
        <v>41050000</v>
      </c>
      <c r="B106" s="495" t="s">
        <v>452</v>
      </c>
      <c r="C106" s="496" t="e">
        <f>C107+C108+C109+C111+C114+C116+C120+C122+C124+C115+C113+C123+C125+C126+C110+C112</f>
        <v>#REF!</v>
      </c>
      <c r="D106" s="496">
        <f>D107+D108+D109+D111+D114+D116+D120+D122+D124+D115+D113+D123+D125+D126+D110+D112</f>
        <v>0</v>
      </c>
      <c r="E106" s="496">
        <f>E107+E108+E109+E111+E114+E116+E120+E122+E124</f>
        <v>0</v>
      </c>
      <c r="F106" s="497">
        <f>F107+F108+F109+F111+F114+F116+F120+F122+F124</f>
        <v>0</v>
      </c>
      <c r="G106" s="421"/>
      <c r="H106" s="428"/>
      <c r="I106" s="428"/>
      <c r="J106" s="428"/>
      <c r="K106" s="428"/>
      <c r="L106" s="428"/>
      <c r="M106" s="428"/>
      <c r="N106" s="428"/>
      <c r="O106" s="428"/>
      <c r="P106" s="428"/>
      <c r="Q106" s="428"/>
      <c r="R106" s="428"/>
      <c r="S106" s="428"/>
      <c r="T106" s="428"/>
      <c r="U106" s="428"/>
      <c r="V106" s="428"/>
      <c r="W106" s="428"/>
      <c r="X106" s="428"/>
      <c r="Y106" s="428"/>
      <c r="Z106" s="428"/>
      <c r="AA106" s="428"/>
      <c r="AB106" s="428"/>
      <c r="AC106" s="428"/>
      <c r="AD106" s="428"/>
      <c r="AE106" s="428"/>
      <c r="AF106" s="428"/>
      <c r="AG106" s="428"/>
      <c r="AH106" s="428"/>
      <c r="AI106" s="428"/>
      <c r="AJ106" s="428"/>
      <c r="AK106" s="428"/>
      <c r="AL106" s="428"/>
      <c r="AM106" s="428"/>
      <c r="AN106" s="428"/>
      <c r="AO106" s="428"/>
      <c r="AP106" s="428"/>
      <c r="AQ106" s="428"/>
      <c r="AR106" s="428"/>
    </row>
    <row r="107" spans="1:44" s="371" customFormat="1" ht="34.5" customHeight="1" hidden="1" outlineLevel="1">
      <c r="A107" s="488">
        <v>41050100</v>
      </c>
      <c r="B107" s="400" t="s">
        <v>442</v>
      </c>
      <c r="C107" s="441">
        <f t="shared" si="7"/>
        <v>0</v>
      </c>
      <c r="D107" s="441"/>
      <c r="E107" s="441"/>
      <c r="F107" s="464"/>
      <c r="G107" s="421">
        <f t="shared" si="5"/>
        <v>0</v>
      </c>
      <c r="H107" s="370"/>
      <c r="I107" s="370"/>
      <c r="J107" s="370"/>
      <c r="K107" s="370"/>
      <c r="L107" s="370"/>
      <c r="M107" s="498"/>
      <c r="N107" s="370"/>
      <c r="O107" s="370"/>
      <c r="P107" s="370"/>
      <c r="Q107" s="370"/>
      <c r="R107" s="370"/>
      <c r="S107" s="370"/>
      <c r="T107" s="370"/>
      <c r="U107" s="370"/>
      <c r="V107" s="370"/>
      <c r="W107" s="370"/>
      <c r="X107" s="370"/>
      <c r="Y107" s="370"/>
      <c r="Z107" s="370"/>
      <c r="AA107" s="370"/>
      <c r="AB107" s="370"/>
      <c r="AC107" s="370"/>
      <c r="AD107" s="370"/>
      <c r="AE107" s="370"/>
      <c r="AF107" s="370"/>
      <c r="AG107" s="370"/>
      <c r="AH107" s="370"/>
      <c r="AI107" s="370"/>
      <c r="AJ107" s="370"/>
      <c r="AK107" s="370"/>
      <c r="AL107" s="370"/>
      <c r="AM107" s="370"/>
      <c r="AN107" s="370"/>
      <c r="AO107" s="370"/>
      <c r="AP107" s="370"/>
      <c r="AQ107" s="370"/>
      <c r="AR107" s="370"/>
    </row>
    <row r="108" spans="1:44" s="371" customFormat="1" ht="40.5" customHeight="1" hidden="1" outlineLevel="1">
      <c r="A108" s="488">
        <v>41050200</v>
      </c>
      <c r="B108" s="499" t="s">
        <v>142</v>
      </c>
      <c r="C108" s="441">
        <f t="shared" si="7"/>
        <v>0</v>
      </c>
      <c r="D108" s="441"/>
      <c r="E108" s="441"/>
      <c r="F108" s="464"/>
      <c r="G108" s="421">
        <f t="shared" si="5"/>
        <v>0</v>
      </c>
      <c r="H108" s="370"/>
      <c r="I108" s="370"/>
      <c r="J108" s="370"/>
      <c r="K108" s="370"/>
      <c r="L108" s="370"/>
      <c r="M108" s="370"/>
      <c r="N108" s="370"/>
      <c r="O108" s="370"/>
      <c r="P108" s="370"/>
      <c r="Q108" s="370"/>
      <c r="R108" s="370"/>
      <c r="S108" s="370"/>
      <c r="T108" s="370"/>
      <c r="U108" s="370"/>
      <c r="V108" s="370"/>
      <c r="W108" s="370"/>
      <c r="X108" s="370"/>
      <c r="Y108" s="370"/>
      <c r="Z108" s="370"/>
      <c r="AA108" s="370"/>
      <c r="AB108" s="370"/>
      <c r="AC108" s="370"/>
      <c r="AD108" s="370"/>
      <c r="AE108" s="370"/>
      <c r="AF108" s="370"/>
      <c r="AG108" s="370"/>
      <c r="AH108" s="370"/>
      <c r="AI108" s="370"/>
      <c r="AJ108" s="370"/>
      <c r="AK108" s="370"/>
      <c r="AL108" s="370"/>
      <c r="AM108" s="370"/>
      <c r="AN108" s="370"/>
      <c r="AO108" s="370"/>
      <c r="AP108" s="370"/>
      <c r="AQ108" s="370"/>
      <c r="AR108" s="370"/>
    </row>
    <row r="109" spans="1:44" s="371" customFormat="1" ht="42" customHeight="1" hidden="1" outlineLevel="1">
      <c r="A109" s="488">
        <v>41050300</v>
      </c>
      <c r="B109" s="489" t="s">
        <v>478</v>
      </c>
      <c r="C109" s="441">
        <f t="shared" si="7"/>
        <v>0</v>
      </c>
      <c r="D109" s="441"/>
      <c r="E109" s="441"/>
      <c r="F109" s="464"/>
      <c r="G109" s="421">
        <f t="shared" si="5"/>
        <v>0</v>
      </c>
      <c r="H109" s="370"/>
      <c r="I109" s="370"/>
      <c r="J109" s="370"/>
      <c r="K109" s="370"/>
      <c r="L109" s="370"/>
      <c r="M109" s="370"/>
      <c r="N109" s="498"/>
      <c r="O109" s="370"/>
      <c r="P109" s="370"/>
      <c r="Q109" s="370"/>
      <c r="R109" s="370"/>
      <c r="S109" s="370"/>
      <c r="T109" s="370"/>
      <c r="U109" s="370"/>
      <c r="V109" s="370"/>
      <c r="W109" s="370"/>
      <c r="X109" s="370"/>
      <c r="Y109" s="370"/>
      <c r="Z109" s="370"/>
      <c r="AA109" s="370"/>
      <c r="AB109" s="370"/>
      <c r="AC109" s="370"/>
      <c r="AD109" s="370"/>
      <c r="AE109" s="370"/>
      <c r="AF109" s="370"/>
      <c r="AG109" s="370"/>
      <c r="AH109" s="370"/>
      <c r="AI109" s="370"/>
      <c r="AJ109" s="370"/>
      <c r="AK109" s="370"/>
      <c r="AL109" s="370"/>
      <c r="AM109" s="370"/>
      <c r="AN109" s="370"/>
      <c r="AO109" s="370"/>
      <c r="AP109" s="370"/>
      <c r="AQ109" s="370"/>
      <c r="AR109" s="370"/>
    </row>
    <row r="110" spans="1:44" s="371" customFormat="1" ht="34.5" customHeight="1" hidden="1" outlineLevel="1">
      <c r="A110" s="500">
        <v>41050400</v>
      </c>
      <c r="B110" s="401" t="s">
        <v>190</v>
      </c>
      <c r="C110" s="444">
        <f t="shared" si="7"/>
        <v>0</v>
      </c>
      <c r="D110" s="444"/>
      <c r="E110" s="444"/>
      <c r="F110" s="501"/>
      <c r="G110" s="421"/>
      <c r="H110" s="370"/>
      <c r="I110" s="370"/>
      <c r="J110" s="370"/>
      <c r="K110" s="370"/>
      <c r="L110" s="370"/>
      <c r="M110" s="370"/>
      <c r="N110" s="370"/>
      <c r="O110" s="370"/>
      <c r="P110" s="370"/>
      <c r="Q110" s="370"/>
      <c r="R110" s="370"/>
      <c r="S110" s="370"/>
      <c r="T110" s="370"/>
      <c r="U110" s="370"/>
      <c r="V110" s="370"/>
      <c r="W110" s="370"/>
      <c r="X110" s="370"/>
      <c r="Y110" s="370"/>
      <c r="Z110" s="370"/>
      <c r="AA110" s="370"/>
      <c r="AB110" s="370"/>
      <c r="AC110" s="370"/>
      <c r="AD110" s="370"/>
      <c r="AE110" s="370"/>
      <c r="AF110" s="370"/>
      <c r="AG110" s="370"/>
      <c r="AH110" s="370"/>
      <c r="AI110" s="370"/>
      <c r="AJ110" s="370"/>
      <c r="AK110" s="370"/>
      <c r="AL110" s="370"/>
      <c r="AM110" s="370"/>
      <c r="AN110" s="370"/>
      <c r="AO110" s="370"/>
      <c r="AP110" s="370"/>
      <c r="AQ110" s="370"/>
      <c r="AR110" s="370"/>
    </row>
    <row r="111" spans="1:44" s="371" customFormat="1" ht="27.75" customHeight="1" hidden="1" outlineLevel="1">
      <c r="A111" s="488">
        <v>41050700</v>
      </c>
      <c r="B111" s="491" t="s">
        <v>666</v>
      </c>
      <c r="C111" s="441"/>
      <c r="D111" s="441"/>
      <c r="E111" s="441"/>
      <c r="F111" s="464"/>
      <c r="G111" s="421">
        <f t="shared" si="5"/>
        <v>0</v>
      </c>
      <c r="H111" s="370"/>
      <c r="I111" s="370"/>
      <c r="J111" s="370"/>
      <c r="K111" s="370"/>
      <c r="L111" s="370"/>
      <c r="M111" s="370"/>
      <c r="N111" s="370"/>
      <c r="O111" s="370"/>
      <c r="P111" s="370"/>
      <c r="Q111" s="370"/>
      <c r="R111" s="370"/>
      <c r="S111" s="370"/>
      <c r="T111" s="370"/>
      <c r="U111" s="370"/>
      <c r="V111" s="370"/>
      <c r="W111" s="370"/>
      <c r="X111" s="370"/>
      <c r="Y111" s="370"/>
      <c r="Z111" s="370"/>
      <c r="AA111" s="370"/>
      <c r="AB111" s="370"/>
      <c r="AC111" s="370"/>
      <c r="AD111" s="370"/>
      <c r="AE111" s="370"/>
      <c r="AF111" s="370"/>
      <c r="AG111" s="370"/>
      <c r="AH111" s="370"/>
      <c r="AI111" s="370"/>
      <c r="AJ111" s="370"/>
      <c r="AK111" s="370"/>
      <c r="AL111" s="370"/>
      <c r="AM111" s="370"/>
      <c r="AN111" s="370"/>
      <c r="AO111" s="370"/>
      <c r="AP111" s="370"/>
      <c r="AQ111" s="370"/>
      <c r="AR111" s="370"/>
    </row>
    <row r="112" spans="1:44" s="371" customFormat="1" ht="33" customHeight="1" hidden="1" outlineLevel="1">
      <c r="A112" s="462">
        <v>41050900</v>
      </c>
      <c r="B112" s="402" t="s">
        <v>347</v>
      </c>
      <c r="C112" s="441">
        <f t="shared" si="7"/>
        <v>0</v>
      </c>
      <c r="D112" s="441"/>
      <c r="E112" s="441"/>
      <c r="F112" s="464"/>
      <c r="G112" s="421">
        <f t="shared" si="5"/>
        <v>0</v>
      </c>
      <c r="H112" s="370"/>
      <c r="I112" s="370"/>
      <c r="J112" s="370"/>
      <c r="K112" s="370"/>
      <c r="L112" s="370"/>
      <c r="M112" s="370"/>
      <c r="N112" s="370"/>
      <c r="O112" s="370"/>
      <c r="P112" s="370"/>
      <c r="Q112" s="370"/>
      <c r="R112" s="370"/>
      <c r="S112" s="370"/>
      <c r="T112" s="370"/>
      <c r="U112" s="370"/>
      <c r="V112" s="370"/>
      <c r="W112" s="370"/>
      <c r="X112" s="370"/>
      <c r="Y112" s="370"/>
      <c r="Z112" s="370"/>
      <c r="AA112" s="370"/>
      <c r="AB112" s="370"/>
      <c r="AC112" s="370"/>
      <c r="AD112" s="370"/>
      <c r="AE112" s="370"/>
      <c r="AF112" s="370"/>
      <c r="AG112" s="370"/>
      <c r="AH112" s="370"/>
      <c r="AI112" s="370"/>
      <c r="AJ112" s="370"/>
      <c r="AK112" s="370"/>
      <c r="AL112" s="370"/>
      <c r="AM112" s="370"/>
      <c r="AN112" s="370"/>
      <c r="AO112" s="370"/>
      <c r="AP112" s="370"/>
      <c r="AQ112" s="370"/>
      <c r="AR112" s="370"/>
    </row>
    <row r="113" spans="1:44" s="371" customFormat="1" ht="31.5" customHeight="1" hidden="1" outlineLevel="1">
      <c r="A113" s="462">
        <v>41051100</v>
      </c>
      <c r="B113" s="491" t="s">
        <v>581</v>
      </c>
      <c r="C113" s="441">
        <f t="shared" si="7"/>
        <v>0</v>
      </c>
      <c r="D113" s="441"/>
      <c r="E113" s="441"/>
      <c r="F113" s="464"/>
      <c r="G113" s="421">
        <f t="shared" si="5"/>
        <v>0</v>
      </c>
      <c r="H113" s="370"/>
      <c r="I113" s="370"/>
      <c r="J113" s="370"/>
      <c r="K113" s="370"/>
      <c r="L113" s="370"/>
      <c r="M113" s="370"/>
      <c r="N113" s="370"/>
      <c r="O113" s="370"/>
      <c r="P113" s="370"/>
      <c r="Q113" s="370"/>
      <c r="R113" s="370"/>
      <c r="S113" s="370"/>
      <c r="T113" s="370"/>
      <c r="U113" s="370"/>
      <c r="V113" s="370"/>
      <c r="W113" s="370"/>
      <c r="X113" s="370"/>
      <c r="Y113" s="370"/>
      <c r="Z113" s="370"/>
      <c r="AA113" s="370"/>
      <c r="AB113" s="370"/>
      <c r="AC113" s="370"/>
      <c r="AD113" s="370"/>
      <c r="AE113" s="370"/>
      <c r="AF113" s="370"/>
      <c r="AG113" s="370"/>
      <c r="AH113" s="370"/>
      <c r="AI113" s="370"/>
      <c r="AJ113" s="370"/>
      <c r="AK113" s="370"/>
      <c r="AL113" s="370"/>
      <c r="AM113" s="370"/>
      <c r="AN113" s="370"/>
      <c r="AO113" s="370"/>
      <c r="AP113" s="370"/>
      <c r="AQ113" s="370"/>
      <c r="AR113" s="370"/>
    </row>
    <row r="114" spans="1:44" s="371" customFormat="1" ht="26.25" customHeight="1" hidden="1" outlineLevel="1">
      <c r="A114" s="462">
        <v>41051200</v>
      </c>
      <c r="B114" s="491" t="s">
        <v>582</v>
      </c>
      <c r="C114" s="441" t="e">
        <f>#REF!+D114</f>
        <v>#REF!</v>
      </c>
      <c r="D114" s="441"/>
      <c r="E114" s="441"/>
      <c r="F114" s="464"/>
      <c r="G114" s="421"/>
      <c r="H114" s="370"/>
      <c r="I114" s="370"/>
      <c r="J114" s="370"/>
      <c r="K114" s="370"/>
      <c r="L114" s="370"/>
      <c r="M114" s="370"/>
      <c r="N114" s="370"/>
      <c r="O114" s="370"/>
      <c r="P114" s="370"/>
      <c r="Q114" s="370"/>
      <c r="R114" s="370"/>
      <c r="S114" s="370"/>
      <c r="T114" s="370"/>
      <c r="U114" s="370"/>
      <c r="V114" s="370"/>
      <c r="W114" s="370"/>
      <c r="X114" s="370"/>
      <c r="Y114" s="370"/>
      <c r="Z114" s="370"/>
      <c r="AA114" s="370"/>
      <c r="AB114" s="370"/>
      <c r="AC114" s="370"/>
      <c r="AD114" s="370"/>
      <c r="AE114" s="370"/>
      <c r="AF114" s="370"/>
      <c r="AG114" s="370"/>
      <c r="AH114" s="370"/>
      <c r="AI114" s="370"/>
      <c r="AJ114" s="370"/>
      <c r="AK114" s="370"/>
      <c r="AL114" s="370"/>
      <c r="AM114" s="370"/>
      <c r="AN114" s="370"/>
      <c r="AO114" s="370"/>
      <c r="AP114" s="370"/>
      <c r="AQ114" s="370"/>
      <c r="AR114" s="370"/>
    </row>
    <row r="115" spans="1:44" s="371" customFormat="1" ht="17.25" customHeight="1" hidden="1" outlineLevel="1">
      <c r="A115" s="462">
        <v>41051400</v>
      </c>
      <c r="B115" s="491" t="s">
        <v>286</v>
      </c>
      <c r="C115" s="441">
        <f>D115</f>
        <v>0</v>
      </c>
      <c r="D115" s="441"/>
      <c r="E115" s="441"/>
      <c r="F115" s="464"/>
      <c r="G115" s="421"/>
      <c r="H115" s="370"/>
      <c r="I115" s="370"/>
      <c r="J115" s="370"/>
      <c r="K115" s="370"/>
      <c r="L115" s="370"/>
      <c r="M115" s="370"/>
      <c r="N115" s="370"/>
      <c r="O115" s="370"/>
      <c r="P115" s="370"/>
      <c r="Q115" s="370"/>
      <c r="R115" s="370"/>
      <c r="S115" s="370"/>
      <c r="T115" s="370"/>
      <c r="U115" s="370"/>
      <c r="V115" s="370"/>
      <c r="W115" s="370"/>
      <c r="X115" s="370"/>
      <c r="Y115" s="370"/>
      <c r="Z115" s="370"/>
      <c r="AA115" s="370"/>
      <c r="AB115" s="370"/>
      <c r="AC115" s="370"/>
      <c r="AD115" s="370"/>
      <c r="AE115" s="370"/>
      <c r="AF115" s="370"/>
      <c r="AG115" s="370"/>
      <c r="AH115" s="370"/>
      <c r="AI115" s="370"/>
      <c r="AJ115" s="370"/>
      <c r="AK115" s="370"/>
      <c r="AL115" s="370"/>
      <c r="AM115" s="370"/>
      <c r="AN115" s="370"/>
      <c r="AO115" s="370"/>
      <c r="AP115" s="370"/>
      <c r="AQ115" s="370"/>
      <c r="AR115" s="370"/>
    </row>
    <row r="116" spans="1:44" s="371" customFormat="1" ht="18" customHeight="1" hidden="1" outlineLevel="1" thickBot="1">
      <c r="A116" s="502">
        <v>41051500</v>
      </c>
      <c r="B116" s="503" t="s">
        <v>117</v>
      </c>
      <c r="C116" s="504">
        <f t="shared" si="7"/>
        <v>0</v>
      </c>
      <c r="D116" s="504"/>
      <c r="E116" s="435"/>
      <c r="F116" s="436"/>
      <c r="G116" s="421">
        <f t="shared" si="5"/>
        <v>0</v>
      </c>
      <c r="H116" s="370"/>
      <c r="I116" s="370"/>
      <c r="J116" s="370"/>
      <c r="K116" s="370"/>
      <c r="L116" s="370"/>
      <c r="M116" s="370"/>
      <c r="N116" s="370"/>
      <c r="O116" s="370"/>
      <c r="P116" s="370"/>
      <c r="Q116" s="370"/>
      <c r="R116" s="370"/>
      <c r="S116" s="370"/>
      <c r="T116" s="370"/>
      <c r="U116" s="370"/>
      <c r="V116" s="370"/>
      <c r="W116" s="370"/>
      <c r="X116" s="370"/>
      <c r="Y116" s="370"/>
      <c r="Z116" s="370"/>
      <c r="AA116" s="370"/>
      <c r="AB116" s="370"/>
      <c r="AC116" s="370"/>
      <c r="AD116" s="370"/>
      <c r="AE116" s="370"/>
      <c r="AF116" s="370"/>
      <c r="AG116" s="370"/>
      <c r="AH116" s="370"/>
      <c r="AI116" s="370"/>
      <c r="AJ116" s="370"/>
      <c r="AK116" s="370"/>
      <c r="AL116" s="370"/>
      <c r="AM116" s="370"/>
      <c r="AN116" s="370"/>
      <c r="AO116" s="370"/>
      <c r="AP116" s="370"/>
      <c r="AQ116" s="370"/>
      <c r="AR116" s="370"/>
    </row>
    <row r="117" spans="1:44" s="371" customFormat="1" ht="27.75" customHeight="1" hidden="1" outlineLevel="1">
      <c r="A117" s="437">
        <v>41033800</v>
      </c>
      <c r="B117" s="505" t="s">
        <v>325</v>
      </c>
      <c r="C117" s="439">
        <f t="shared" si="7"/>
        <v>0</v>
      </c>
      <c r="D117" s="439">
        <f>F117+E117</f>
        <v>0</v>
      </c>
      <c r="E117" s="439"/>
      <c r="F117" s="439"/>
      <c r="G117" s="421">
        <f t="shared" si="5"/>
        <v>0</v>
      </c>
      <c r="H117" s="370"/>
      <c r="I117" s="370"/>
      <c r="J117" s="370"/>
      <c r="K117" s="370"/>
      <c r="L117" s="370"/>
      <c r="M117" s="370"/>
      <c r="N117" s="370"/>
      <c r="O117" s="370"/>
      <c r="P117" s="370"/>
      <c r="Q117" s="370"/>
      <c r="R117" s="370"/>
      <c r="S117" s="370"/>
      <c r="T117" s="370"/>
      <c r="U117" s="370"/>
      <c r="V117" s="370"/>
      <c r="W117" s="370"/>
      <c r="X117" s="370"/>
      <c r="Y117" s="370"/>
      <c r="Z117" s="370"/>
      <c r="AA117" s="370"/>
      <c r="AB117" s="370"/>
      <c r="AC117" s="370"/>
      <c r="AD117" s="370"/>
      <c r="AE117" s="370"/>
      <c r="AF117" s="370"/>
      <c r="AG117" s="370"/>
      <c r="AH117" s="370"/>
      <c r="AI117" s="370"/>
      <c r="AJ117" s="370"/>
      <c r="AK117" s="370"/>
      <c r="AL117" s="370"/>
      <c r="AM117" s="370"/>
      <c r="AN117" s="370"/>
      <c r="AO117" s="370"/>
      <c r="AP117" s="370"/>
      <c r="AQ117" s="370"/>
      <c r="AR117" s="370"/>
    </row>
    <row r="118" spans="1:44" s="371" customFormat="1" ht="27.75" customHeight="1" hidden="1" outlineLevel="1">
      <c r="A118" s="440">
        <v>41032800</v>
      </c>
      <c r="B118" s="499" t="s">
        <v>25</v>
      </c>
      <c r="C118" s="441">
        <f t="shared" si="7"/>
        <v>0</v>
      </c>
      <c r="D118" s="441">
        <f>F118+E118</f>
        <v>0</v>
      </c>
      <c r="E118" s="441"/>
      <c r="F118" s="441"/>
      <c r="G118" s="421">
        <f t="shared" si="5"/>
        <v>0</v>
      </c>
      <c r="H118" s="370"/>
      <c r="I118" s="370"/>
      <c r="J118" s="370"/>
      <c r="K118" s="370"/>
      <c r="L118" s="370"/>
      <c r="M118" s="370"/>
      <c r="N118" s="370"/>
      <c r="O118" s="370"/>
      <c r="P118" s="370"/>
      <c r="Q118" s="370"/>
      <c r="R118" s="370"/>
      <c r="S118" s="370"/>
      <c r="T118" s="370"/>
      <c r="U118" s="370"/>
      <c r="V118" s="370"/>
      <c r="W118" s="370"/>
      <c r="X118" s="370"/>
      <c r="Y118" s="370"/>
      <c r="Z118" s="370"/>
      <c r="AA118" s="370"/>
      <c r="AB118" s="370"/>
      <c r="AC118" s="370"/>
      <c r="AD118" s="370"/>
      <c r="AE118" s="370"/>
      <c r="AF118" s="370"/>
      <c r="AG118" s="370"/>
      <c r="AH118" s="370"/>
      <c r="AI118" s="370"/>
      <c r="AJ118" s="370"/>
      <c r="AK118" s="370"/>
      <c r="AL118" s="370"/>
      <c r="AM118" s="370"/>
      <c r="AN118" s="370"/>
      <c r="AO118" s="370"/>
      <c r="AP118" s="370"/>
      <c r="AQ118" s="370"/>
      <c r="AR118" s="370"/>
    </row>
    <row r="119" spans="1:44" s="371" customFormat="1" ht="36" customHeight="1" hidden="1" outlineLevel="1" thickBot="1">
      <c r="A119" s="442">
        <v>41033000</v>
      </c>
      <c r="B119" s="506" t="s">
        <v>0</v>
      </c>
      <c r="C119" s="444">
        <f t="shared" si="7"/>
        <v>0</v>
      </c>
      <c r="D119" s="444">
        <f>F119+E119</f>
        <v>0</v>
      </c>
      <c r="E119" s="444"/>
      <c r="F119" s="444"/>
      <c r="G119" s="421">
        <f t="shared" si="5"/>
        <v>0</v>
      </c>
      <c r="H119" s="370"/>
      <c r="I119" s="370"/>
      <c r="J119" s="370"/>
      <c r="K119" s="370"/>
      <c r="L119" s="370"/>
      <c r="M119" s="370"/>
      <c r="N119" s="370"/>
      <c r="O119" s="370"/>
      <c r="P119" s="370"/>
      <c r="Q119" s="370"/>
      <c r="R119" s="370"/>
      <c r="S119" s="370"/>
      <c r="T119" s="370"/>
      <c r="U119" s="370"/>
      <c r="V119" s="370"/>
      <c r="W119" s="370"/>
      <c r="X119" s="370"/>
      <c r="Y119" s="370"/>
      <c r="Z119" s="370"/>
      <c r="AA119" s="370"/>
      <c r="AB119" s="370"/>
      <c r="AC119" s="370"/>
      <c r="AD119" s="370"/>
      <c r="AE119" s="370"/>
      <c r="AF119" s="370"/>
      <c r="AG119" s="370"/>
      <c r="AH119" s="370"/>
      <c r="AI119" s="370"/>
      <c r="AJ119" s="370"/>
      <c r="AK119" s="370"/>
      <c r="AL119" s="370"/>
      <c r="AM119" s="370"/>
      <c r="AN119" s="370"/>
      <c r="AO119" s="370"/>
      <c r="AP119" s="370"/>
      <c r="AQ119" s="370"/>
      <c r="AR119" s="370"/>
    </row>
    <row r="120" spans="1:44" s="371" customFormat="1" ht="85.5" customHeight="1" hidden="1" outlineLevel="1" thickBot="1">
      <c r="A120" s="507">
        <v>41052000</v>
      </c>
      <c r="B120" s="508" t="s">
        <v>199</v>
      </c>
      <c r="C120" s="509">
        <f t="shared" si="7"/>
        <v>0</v>
      </c>
      <c r="D120" s="509"/>
      <c r="E120" s="510"/>
      <c r="F120" s="511"/>
      <c r="G120" s="421">
        <f t="shared" si="5"/>
        <v>0</v>
      </c>
      <c r="H120" s="370"/>
      <c r="I120" s="370"/>
      <c r="J120" s="370"/>
      <c r="K120" s="370"/>
      <c r="L120" s="370"/>
      <c r="M120" s="370"/>
      <c r="N120" s="370"/>
      <c r="O120" s="370"/>
      <c r="P120" s="370"/>
      <c r="Q120" s="370"/>
      <c r="R120" s="370"/>
      <c r="S120" s="370"/>
      <c r="T120" s="370"/>
      <c r="U120" s="370"/>
      <c r="V120" s="370"/>
      <c r="W120" s="370"/>
      <c r="X120" s="370"/>
      <c r="Y120" s="370"/>
      <c r="Z120" s="370"/>
      <c r="AA120" s="370"/>
      <c r="AB120" s="370"/>
      <c r="AC120" s="370"/>
      <c r="AD120" s="370"/>
      <c r="AE120" s="370"/>
      <c r="AF120" s="370"/>
      <c r="AG120" s="370"/>
      <c r="AH120" s="370"/>
      <c r="AI120" s="370"/>
      <c r="AJ120" s="370"/>
      <c r="AK120" s="370"/>
      <c r="AL120" s="370"/>
      <c r="AM120" s="370"/>
      <c r="AN120" s="370"/>
      <c r="AO120" s="370"/>
      <c r="AP120" s="370"/>
      <c r="AQ120" s="370"/>
      <c r="AR120" s="370"/>
    </row>
    <row r="121" spans="1:44" s="371" customFormat="1" ht="32.25" customHeight="1" hidden="1" outlineLevel="1" thickBot="1">
      <c r="A121" s="437">
        <v>41033500</v>
      </c>
      <c r="B121" s="512" t="s">
        <v>624</v>
      </c>
      <c r="C121" s="439">
        <f t="shared" si="7"/>
        <v>0</v>
      </c>
      <c r="D121" s="439"/>
      <c r="E121" s="439"/>
      <c r="F121" s="439"/>
      <c r="G121" s="421">
        <f t="shared" si="5"/>
        <v>0</v>
      </c>
      <c r="H121" s="370"/>
      <c r="I121" s="370"/>
      <c r="J121" s="370"/>
      <c r="K121" s="370"/>
      <c r="L121" s="370"/>
      <c r="M121" s="370"/>
      <c r="N121" s="370"/>
      <c r="O121" s="370"/>
      <c r="P121" s="370"/>
      <c r="Q121" s="370"/>
      <c r="R121" s="370"/>
      <c r="S121" s="370"/>
      <c r="T121" s="370"/>
      <c r="U121" s="370"/>
      <c r="V121" s="370"/>
      <c r="W121" s="370"/>
      <c r="X121" s="370"/>
      <c r="Y121" s="370"/>
      <c r="Z121" s="370"/>
      <c r="AA121" s="370"/>
      <c r="AB121" s="370"/>
      <c r="AC121" s="370"/>
      <c r="AD121" s="370"/>
      <c r="AE121" s="370"/>
      <c r="AF121" s="370"/>
      <c r="AG121" s="370"/>
      <c r="AH121" s="370"/>
      <c r="AI121" s="370"/>
      <c r="AJ121" s="370"/>
      <c r="AK121" s="370"/>
      <c r="AL121" s="370"/>
      <c r="AM121" s="370"/>
      <c r="AN121" s="370"/>
      <c r="AO121" s="370"/>
      <c r="AP121" s="370"/>
      <c r="AQ121" s="370"/>
      <c r="AR121" s="370"/>
    </row>
    <row r="122" spans="1:44" s="371" customFormat="1" ht="36.75" customHeight="1" hidden="1" outlineLevel="1" thickBot="1">
      <c r="A122" s="513">
        <v>41052600</v>
      </c>
      <c r="B122" s="514" t="s">
        <v>185</v>
      </c>
      <c r="C122" s="510">
        <f>E122+D122</f>
        <v>0</v>
      </c>
      <c r="D122" s="510"/>
      <c r="E122" s="510"/>
      <c r="F122" s="511"/>
      <c r="G122" s="421">
        <f t="shared" si="5"/>
        <v>0</v>
      </c>
      <c r="H122" s="370"/>
      <c r="I122" s="370"/>
      <c r="J122" s="370"/>
      <c r="K122" s="370"/>
      <c r="L122" s="370"/>
      <c r="M122" s="370"/>
      <c r="N122" s="370"/>
      <c r="O122" s="370"/>
      <c r="P122" s="370"/>
      <c r="Q122" s="370"/>
      <c r="R122" s="370"/>
      <c r="S122" s="370"/>
      <c r="T122" s="370"/>
      <c r="U122" s="370"/>
      <c r="V122" s="370"/>
      <c r="W122" s="370"/>
      <c r="X122" s="370"/>
      <c r="Y122" s="370"/>
      <c r="Z122" s="370"/>
      <c r="AA122" s="370"/>
      <c r="AB122" s="370"/>
      <c r="AC122" s="370"/>
      <c r="AD122" s="370"/>
      <c r="AE122" s="370"/>
      <c r="AF122" s="370"/>
      <c r="AG122" s="370"/>
      <c r="AH122" s="370"/>
      <c r="AI122" s="370"/>
      <c r="AJ122" s="370"/>
      <c r="AK122" s="370"/>
      <c r="AL122" s="370"/>
      <c r="AM122" s="370"/>
      <c r="AN122" s="370"/>
      <c r="AO122" s="370"/>
      <c r="AP122" s="370"/>
      <c r="AQ122" s="370"/>
      <c r="AR122" s="370"/>
    </row>
    <row r="123" spans="1:44" s="371" customFormat="1" ht="69.75" customHeight="1" hidden="1" outlineLevel="1" thickBot="1">
      <c r="A123" s="515">
        <v>41053000</v>
      </c>
      <c r="B123" s="516" t="s">
        <v>192</v>
      </c>
      <c r="C123" s="510">
        <f t="shared" si="7"/>
        <v>0</v>
      </c>
      <c r="D123" s="510"/>
      <c r="E123" s="510"/>
      <c r="F123" s="511"/>
      <c r="G123" s="421">
        <f t="shared" si="5"/>
        <v>0</v>
      </c>
      <c r="H123" s="370"/>
      <c r="I123" s="370"/>
      <c r="J123" s="370"/>
      <c r="K123" s="370"/>
      <c r="L123" s="370"/>
      <c r="M123" s="370"/>
      <c r="N123" s="370"/>
      <c r="O123" s="370"/>
      <c r="P123" s="370"/>
      <c r="Q123" s="370"/>
      <c r="R123" s="370"/>
      <c r="S123" s="370"/>
      <c r="T123" s="370"/>
      <c r="U123" s="370"/>
      <c r="V123" s="370"/>
      <c r="W123" s="370"/>
      <c r="X123" s="370"/>
      <c r="Y123" s="370"/>
      <c r="Z123" s="370"/>
      <c r="AA123" s="370"/>
      <c r="AB123" s="370"/>
      <c r="AC123" s="370"/>
      <c r="AD123" s="370"/>
      <c r="AE123" s="370"/>
      <c r="AF123" s="370"/>
      <c r="AG123" s="370"/>
      <c r="AH123" s="370"/>
      <c r="AI123" s="370"/>
      <c r="AJ123" s="370"/>
      <c r="AK123" s="370"/>
      <c r="AL123" s="370"/>
      <c r="AM123" s="370"/>
      <c r="AN123" s="370"/>
      <c r="AO123" s="370"/>
      <c r="AP123" s="370"/>
      <c r="AQ123" s="370"/>
      <c r="AR123" s="370"/>
    </row>
    <row r="124" spans="1:44" s="371" customFormat="1" ht="35.25" customHeight="1" hidden="1" outlineLevel="1" thickBot="1">
      <c r="A124" s="403">
        <v>41053900</v>
      </c>
      <c r="B124" s="404" t="s">
        <v>200</v>
      </c>
      <c r="C124" s="432">
        <f t="shared" si="7"/>
        <v>0</v>
      </c>
      <c r="D124" s="432"/>
      <c r="E124" s="517"/>
      <c r="F124" s="518"/>
      <c r="G124" s="421">
        <f t="shared" si="5"/>
        <v>0</v>
      </c>
      <c r="H124" s="370"/>
      <c r="I124" s="370"/>
      <c r="J124" s="370"/>
      <c r="K124" s="370"/>
      <c r="L124" s="370"/>
      <c r="M124" s="370"/>
      <c r="N124" s="370"/>
      <c r="O124" s="370"/>
      <c r="P124" s="370"/>
      <c r="Q124" s="370"/>
      <c r="R124" s="370"/>
      <c r="S124" s="370"/>
      <c r="T124" s="370"/>
      <c r="U124" s="370"/>
      <c r="V124" s="370"/>
      <c r="W124" s="370"/>
      <c r="X124" s="370"/>
      <c r="Y124" s="370"/>
      <c r="Z124" s="370"/>
      <c r="AA124" s="370"/>
      <c r="AB124" s="370"/>
      <c r="AC124" s="370"/>
      <c r="AD124" s="370"/>
      <c r="AE124" s="370"/>
      <c r="AF124" s="370"/>
      <c r="AG124" s="370"/>
      <c r="AH124" s="370"/>
      <c r="AI124" s="370"/>
      <c r="AJ124" s="370"/>
      <c r="AK124" s="370"/>
      <c r="AL124" s="370"/>
      <c r="AM124" s="370"/>
      <c r="AN124" s="370"/>
      <c r="AO124" s="370"/>
      <c r="AP124" s="370"/>
      <c r="AQ124" s="370"/>
      <c r="AR124" s="370"/>
    </row>
    <row r="125" spans="1:44" s="371" customFormat="1" ht="42" customHeight="1" hidden="1" outlineLevel="1" thickBot="1">
      <c r="A125" s="515">
        <v>41054300</v>
      </c>
      <c r="B125" s="519" t="s">
        <v>557</v>
      </c>
      <c r="C125" s="520">
        <f t="shared" si="7"/>
        <v>0</v>
      </c>
      <c r="D125" s="520"/>
      <c r="E125" s="504"/>
      <c r="F125" s="436"/>
      <c r="G125" s="421">
        <f t="shared" si="5"/>
        <v>0</v>
      </c>
      <c r="H125" s="370"/>
      <c r="I125" s="370"/>
      <c r="J125" s="370"/>
      <c r="K125" s="370"/>
      <c r="L125" s="370"/>
      <c r="M125" s="370"/>
      <c r="N125" s="370"/>
      <c r="O125" s="370"/>
      <c r="P125" s="370"/>
      <c r="Q125" s="370"/>
      <c r="R125" s="370"/>
      <c r="S125" s="370"/>
      <c r="T125" s="370"/>
      <c r="U125" s="370"/>
      <c r="V125" s="370"/>
      <c r="W125" s="370"/>
      <c r="X125" s="370"/>
      <c r="Y125" s="370"/>
      <c r="Z125" s="370"/>
      <c r="AA125" s="370"/>
      <c r="AB125" s="370"/>
      <c r="AC125" s="370"/>
      <c r="AD125" s="370"/>
      <c r="AE125" s="370"/>
      <c r="AF125" s="370"/>
      <c r="AG125" s="370"/>
      <c r="AH125" s="370"/>
      <c r="AI125" s="370"/>
      <c r="AJ125" s="370"/>
      <c r="AK125" s="370"/>
      <c r="AL125" s="370"/>
      <c r="AM125" s="370"/>
      <c r="AN125" s="370"/>
      <c r="AO125" s="370"/>
      <c r="AP125" s="370"/>
      <c r="AQ125" s="370"/>
      <c r="AR125" s="370"/>
    </row>
    <row r="126" spans="1:44" s="371" customFormat="1" ht="39.75" customHeight="1" hidden="1" outlineLevel="1" thickBot="1">
      <c r="A126" s="521">
        <v>41054100</v>
      </c>
      <c r="B126" s="516" t="s">
        <v>11</v>
      </c>
      <c r="C126" s="510">
        <f>E126+D126</f>
        <v>0</v>
      </c>
      <c r="D126" s="510">
        <f>109080-109080</f>
        <v>0</v>
      </c>
      <c r="E126" s="510"/>
      <c r="F126" s="511"/>
      <c r="G126" s="421">
        <f t="shared" si="5"/>
        <v>0</v>
      </c>
      <c r="H126" s="370"/>
      <c r="I126" s="370"/>
      <c r="J126" s="370"/>
      <c r="K126" s="370"/>
      <c r="L126" s="370"/>
      <c r="M126" s="370"/>
      <c r="N126" s="370"/>
      <c r="O126" s="370"/>
      <c r="P126" s="370"/>
      <c r="Q126" s="370"/>
      <c r="R126" s="370"/>
      <c r="S126" s="370"/>
      <c r="T126" s="370"/>
      <c r="U126" s="370"/>
      <c r="V126" s="370"/>
      <c r="W126" s="370"/>
      <c r="X126" s="370"/>
      <c r="Y126" s="370"/>
      <c r="Z126" s="370"/>
      <c r="AA126" s="370"/>
      <c r="AB126" s="370"/>
      <c r="AC126" s="370"/>
      <c r="AD126" s="370"/>
      <c r="AE126" s="370"/>
      <c r="AF126" s="370"/>
      <c r="AG126" s="370"/>
      <c r="AH126" s="370"/>
      <c r="AI126" s="370"/>
      <c r="AJ126" s="370"/>
      <c r="AK126" s="370"/>
      <c r="AL126" s="370"/>
      <c r="AM126" s="370"/>
      <c r="AN126" s="370"/>
      <c r="AO126" s="370"/>
      <c r="AP126" s="370"/>
      <c r="AQ126" s="370"/>
      <c r="AR126" s="370"/>
    </row>
    <row r="127" spans="1:44" s="527" customFormat="1" ht="22.5" customHeight="1" collapsed="1" thickBot="1">
      <c r="A127" s="522" t="s">
        <v>98</v>
      </c>
      <c r="B127" s="523" t="s">
        <v>620</v>
      </c>
      <c r="C127" s="524">
        <f>+C11+C50+C85+C81</f>
        <v>1639600</v>
      </c>
      <c r="D127" s="524">
        <f>+D11+D50+D85+D81</f>
        <v>1611500</v>
      </c>
      <c r="E127" s="524">
        <f>+E11+E50+E85+E81</f>
        <v>28100</v>
      </c>
      <c r="F127" s="524">
        <f>+F11+F50+F85+F81</f>
        <v>0</v>
      </c>
      <c r="G127" s="525">
        <f>SUM(C127:F127)</f>
        <v>3279200</v>
      </c>
      <c r="H127" s="526"/>
      <c r="I127" s="526"/>
      <c r="J127" s="526"/>
      <c r="K127" s="526"/>
      <c r="L127" s="526"/>
      <c r="M127" s="526"/>
      <c r="N127" s="526"/>
      <c r="O127" s="526"/>
      <c r="P127" s="526"/>
      <c r="Q127" s="526"/>
      <c r="R127" s="526"/>
      <c r="S127" s="526"/>
      <c r="T127" s="526"/>
      <c r="U127" s="526"/>
      <c r="V127" s="526"/>
      <c r="W127" s="526"/>
      <c r="X127" s="526"/>
      <c r="Y127" s="526"/>
      <c r="Z127" s="526"/>
      <c r="AA127" s="526"/>
      <c r="AB127" s="526"/>
      <c r="AC127" s="526"/>
      <c r="AD127" s="526"/>
      <c r="AE127" s="526"/>
      <c r="AF127" s="526"/>
      <c r="AG127" s="526"/>
      <c r="AH127" s="526"/>
      <c r="AI127" s="526"/>
      <c r="AJ127" s="526"/>
      <c r="AK127" s="526"/>
      <c r="AL127" s="526"/>
      <c r="AM127" s="526"/>
      <c r="AN127" s="526"/>
      <c r="AO127" s="526"/>
      <c r="AP127" s="526"/>
      <c r="AQ127" s="526"/>
      <c r="AR127" s="526"/>
    </row>
    <row r="128" spans="1:44" ht="15.75" customHeight="1">
      <c r="A128" s="43"/>
      <c r="B128" s="50"/>
      <c r="C128" s="44"/>
      <c r="D128" s="44"/>
      <c r="E128" s="44"/>
      <c r="F128" s="44"/>
      <c r="G128" s="17">
        <v>1</v>
      </c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</row>
    <row r="129" spans="1:44" s="409" customFormat="1" ht="24" customHeight="1">
      <c r="A129" s="406"/>
      <c r="B129" s="406" t="s">
        <v>637</v>
      </c>
      <c r="C129" s="407"/>
      <c r="D129" s="408"/>
      <c r="E129" s="406" t="s">
        <v>638</v>
      </c>
      <c r="G129" s="407">
        <v>1</v>
      </c>
      <c r="H129" s="407"/>
      <c r="I129" s="407"/>
      <c r="J129" s="407"/>
      <c r="K129" s="407"/>
      <c r="L129" s="407"/>
      <c r="M129" s="407"/>
      <c r="N129" s="407"/>
      <c r="O129" s="407"/>
      <c r="P129" s="407"/>
      <c r="Q129" s="407"/>
      <c r="R129" s="407"/>
      <c r="S129" s="407"/>
      <c r="T129" s="407"/>
      <c r="U129" s="407"/>
      <c r="V129" s="407"/>
      <c r="W129" s="407"/>
      <c r="X129" s="407"/>
      <c r="Y129" s="407"/>
      <c r="Z129" s="407"/>
      <c r="AA129" s="407"/>
      <c r="AB129" s="407"/>
      <c r="AC129" s="407"/>
      <c r="AD129" s="407"/>
      <c r="AE129" s="407"/>
      <c r="AF129" s="407"/>
      <c r="AG129" s="407"/>
      <c r="AH129" s="407"/>
      <c r="AI129" s="407"/>
      <c r="AJ129" s="407"/>
      <c r="AK129" s="407"/>
      <c r="AL129" s="407"/>
      <c r="AM129" s="407"/>
      <c r="AN129" s="407"/>
      <c r="AO129" s="407"/>
      <c r="AP129" s="407"/>
      <c r="AQ129" s="407"/>
      <c r="AR129" s="407"/>
    </row>
    <row r="130" spans="1:44" ht="18.75">
      <c r="A130" s="45"/>
      <c r="B130" s="46"/>
      <c r="C130" s="47"/>
      <c r="D130" s="48"/>
      <c r="E130" s="48"/>
      <c r="F130" s="47"/>
      <c r="G130" s="17">
        <v>1</v>
      </c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</row>
    <row r="132" spans="2:11" ht="12.75">
      <c r="B132" s="533"/>
      <c r="C132" s="533"/>
      <c r="D132" s="533"/>
      <c r="E132" s="533"/>
      <c r="F132" s="533"/>
      <c r="G132" s="533"/>
      <c r="H132" s="533"/>
      <c r="I132" s="533"/>
      <c r="J132" s="533"/>
      <c r="K132" s="533"/>
    </row>
    <row r="133" spans="1:44" ht="18.75">
      <c r="A133" s="45"/>
      <c r="B133" s="46"/>
      <c r="C133" s="47"/>
      <c r="D133" s="48"/>
      <c r="E133" s="48"/>
      <c r="F133" s="47"/>
      <c r="G133" s="534"/>
      <c r="H133" s="534"/>
      <c r="I133" s="534"/>
      <c r="J133" s="534"/>
      <c r="K133" s="534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</row>
    <row r="134" spans="1:44" ht="42" customHeight="1">
      <c r="A134" s="45"/>
      <c r="B134" s="45"/>
      <c r="C134" s="44"/>
      <c r="D134" s="44"/>
      <c r="E134" s="44"/>
      <c r="F134" s="44"/>
      <c r="G134" s="534"/>
      <c r="H134" s="534"/>
      <c r="I134" s="534"/>
      <c r="J134" s="534"/>
      <c r="K134" s="534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</row>
    <row r="135" spans="1:44" ht="12" customHeight="1">
      <c r="A135" s="535"/>
      <c r="B135" s="535"/>
      <c r="C135" s="535"/>
      <c r="D135" s="535"/>
      <c r="E135" s="535"/>
      <c r="F135" s="535"/>
      <c r="G135" s="534"/>
      <c r="H135" s="534"/>
      <c r="I135" s="534"/>
      <c r="J135" s="534"/>
      <c r="K135" s="534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</row>
    <row r="136" spans="1:44" ht="12" customHeight="1">
      <c r="A136" s="535"/>
      <c r="B136" s="535"/>
      <c r="C136" s="535"/>
      <c r="D136" s="535"/>
      <c r="E136" s="535"/>
      <c r="F136" s="535"/>
      <c r="G136" s="534"/>
      <c r="H136" s="534"/>
      <c r="I136" s="534"/>
      <c r="J136" s="534"/>
      <c r="K136" s="534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</row>
    <row r="137" spans="1:44" ht="12" customHeight="1">
      <c r="A137" s="534"/>
      <c r="B137" s="534"/>
      <c r="C137" s="534"/>
      <c r="D137" s="534"/>
      <c r="E137" s="534"/>
      <c r="F137" s="534"/>
      <c r="G137" s="534"/>
      <c r="H137" s="534"/>
      <c r="I137" s="534"/>
      <c r="J137" s="534"/>
      <c r="K137" s="534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</row>
    <row r="138" spans="1:44" ht="21" customHeight="1">
      <c r="A138" s="17"/>
      <c r="B138" s="45"/>
      <c r="C138" s="45"/>
      <c r="D138" s="534"/>
      <c r="E138" s="534"/>
      <c r="F138" s="45"/>
      <c r="G138" s="534"/>
      <c r="H138" s="534"/>
      <c r="I138" s="534"/>
      <c r="J138" s="534"/>
      <c r="K138" s="534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</row>
    <row r="139" spans="1:44" ht="12.75">
      <c r="A139" s="17"/>
      <c r="B139" s="534"/>
      <c r="C139" s="534"/>
      <c r="D139" s="536"/>
      <c r="E139" s="534"/>
      <c r="F139" s="534"/>
      <c r="G139" s="534"/>
      <c r="H139" s="534"/>
      <c r="I139" s="534"/>
      <c r="J139" s="534"/>
      <c r="K139" s="534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</row>
    <row r="140" spans="1:44" ht="12.75">
      <c r="A140" s="17"/>
      <c r="B140" s="534"/>
      <c r="C140" s="536"/>
      <c r="D140" s="536"/>
      <c r="E140" s="536"/>
      <c r="F140" s="534"/>
      <c r="G140" s="534"/>
      <c r="H140" s="534"/>
      <c r="I140" s="534"/>
      <c r="J140" s="534"/>
      <c r="K140" s="534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</row>
    <row r="141" spans="1:44" ht="12.75">
      <c r="A141" s="17"/>
      <c r="B141" s="534"/>
      <c r="C141" s="536"/>
      <c r="D141" s="534"/>
      <c r="E141" s="534"/>
      <c r="F141" s="534"/>
      <c r="G141" s="534"/>
      <c r="H141" s="534"/>
      <c r="I141" s="534"/>
      <c r="J141" s="534"/>
      <c r="K141" s="534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</row>
    <row r="142" spans="1:44" ht="12.75">
      <c r="A142" s="17"/>
      <c r="B142" s="534"/>
      <c r="C142" s="534"/>
      <c r="D142" s="534"/>
      <c r="E142" s="534"/>
      <c r="F142" s="534"/>
      <c r="G142" s="534"/>
      <c r="H142" s="534"/>
      <c r="I142" s="534"/>
      <c r="J142" s="534"/>
      <c r="K142" s="534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</row>
    <row r="143" spans="1:44" ht="12.75">
      <c r="A143" s="17"/>
      <c r="B143" s="534"/>
      <c r="C143" s="534"/>
      <c r="D143" s="534"/>
      <c r="E143" s="534"/>
      <c r="F143" s="534"/>
      <c r="G143" s="534"/>
      <c r="H143" s="534"/>
      <c r="I143" s="534"/>
      <c r="J143" s="534"/>
      <c r="K143" s="534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</row>
    <row r="144" spans="1:44" ht="12.75">
      <c r="A144" s="17"/>
      <c r="B144" s="534"/>
      <c r="C144" s="534"/>
      <c r="D144" s="534"/>
      <c r="E144" s="534"/>
      <c r="F144" s="534"/>
      <c r="G144" s="534"/>
      <c r="H144" s="534"/>
      <c r="I144" s="534"/>
      <c r="J144" s="534"/>
      <c r="K144" s="534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</row>
    <row r="145" spans="1:44" ht="12.75">
      <c r="A145" s="17"/>
      <c r="B145" s="534"/>
      <c r="C145" s="534"/>
      <c r="D145" s="534"/>
      <c r="E145" s="534"/>
      <c r="F145" s="534"/>
      <c r="G145" s="534"/>
      <c r="H145" s="534"/>
      <c r="I145" s="534"/>
      <c r="J145" s="534"/>
      <c r="K145" s="534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</row>
    <row r="146" spans="1:44" ht="12.75">
      <c r="A146" s="17"/>
      <c r="B146" s="534"/>
      <c r="C146" s="537"/>
      <c r="D146" s="537"/>
      <c r="E146" s="537"/>
      <c r="F146" s="537"/>
      <c r="G146" s="534"/>
      <c r="H146" s="534"/>
      <c r="I146" s="534"/>
      <c r="J146" s="534"/>
      <c r="K146" s="534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</row>
    <row r="147" spans="1:44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</row>
    <row r="148" spans="1:44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</row>
    <row r="149" spans="1:44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</row>
    <row r="150" spans="1:44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</row>
    <row r="151" spans="1:44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</row>
    <row r="152" spans="1:44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</row>
    <row r="153" spans="1:44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</row>
    <row r="154" spans="1:44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</row>
    <row r="155" spans="1:44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</row>
    <row r="156" spans="1:44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</row>
    <row r="157" spans="1:44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</row>
    <row r="158" spans="1:44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</row>
    <row r="159" spans="1:44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</row>
    <row r="160" spans="1:44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</row>
    <row r="161" spans="1:44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</row>
    <row r="162" spans="1:44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</row>
    <row r="163" spans="1:44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</row>
    <row r="164" spans="1:44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</row>
    <row r="165" spans="1:44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</row>
    <row r="166" spans="1:44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</row>
    <row r="167" spans="1:44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</row>
    <row r="168" spans="1:44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</row>
    <row r="169" spans="1:44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</row>
    <row r="170" spans="1:44" ht="12.75">
      <c r="A170" s="17"/>
      <c r="B170" s="17"/>
      <c r="C170" s="17"/>
      <c r="D170" s="17"/>
      <c r="E170" s="49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</row>
    <row r="171" spans="1:44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</row>
    <row r="172" spans="1:44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</row>
    <row r="173" spans="1:44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</row>
    <row r="174" spans="1:44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</row>
    <row r="175" spans="1:44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</row>
    <row r="176" spans="1:44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</row>
    <row r="178" ht="165" customHeight="1" hidden="1"/>
    <row r="179" ht="12.75" hidden="1"/>
    <row r="180" ht="12.75" hidden="1"/>
    <row r="181" ht="12.75" hidden="1">
      <c r="C181" s="100">
        <f>C127-C85</f>
        <v>190200</v>
      </c>
    </row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</sheetData>
  <sheetProtection/>
  <mergeCells count="6">
    <mergeCell ref="C8:C9"/>
    <mergeCell ref="A6:E6"/>
    <mergeCell ref="E8:F8"/>
    <mergeCell ref="B8:B9"/>
    <mergeCell ref="D8:D9"/>
    <mergeCell ref="A8:A9"/>
  </mergeCells>
  <printOptions/>
  <pageMargins left="0.7874015748031497" right="0.4724409448818898" top="0.4330708661417323" bottom="0.2755905511811024" header="0.1968503937007874" footer="0.1968503937007874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87"/>
  <sheetViews>
    <sheetView showZeros="0" view="pageBreakPreview" zoomScale="75" zoomScaleNormal="75" zoomScaleSheetLayoutView="75" workbookViewId="0" topLeftCell="D1">
      <selection activeCell="AJ13" sqref="AI13:AJ13"/>
    </sheetView>
  </sheetViews>
  <sheetFormatPr defaultColWidth="9.00390625" defaultRowHeight="12.75"/>
  <cols>
    <col min="1" max="1" width="14.375" style="174" customWidth="1"/>
    <col min="2" max="2" width="13.125" style="174" customWidth="1"/>
    <col min="3" max="3" width="15.875" style="174" customWidth="1"/>
    <col min="4" max="4" width="31.00390625" style="111" customWidth="1"/>
    <col min="5" max="5" width="11.75390625" style="111" customWidth="1"/>
    <col min="6" max="6" width="12.25390625" style="111" customWidth="1"/>
    <col min="7" max="7" width="12.00390625" style="111" customWidth="1"/>
    <col min="8" max="8" width="12.875" style="111" customWidth="1"/>
    <col min="9" max="9" width="11.375" style="111" customWidth="1"/>
    <col min="10" max="10" width="10.875" style="111" customWidth="1"/>
    <col min="11" max="11" width="10.75390625" style="111" customWidth="1"/>
    <col min="12" max="12" width="11.75390625" style="111" customWidth="1"/>
    <col min="13" max="13" width="9.625" style="111" customWidth="1"/>
    <col min="14" max="14" width="12.625" style="111" customWidth="1"/>
    <col min="15" max="15" width="10.875" style="111" customWidth="1"/>
    <col min="16" max="16" width="17.00390625" style="111" hidden="1" customWidth="1"/>
    <col min="17" max="17" width="18.125" style="111" hidden="1" customWidth="1"/>
    <col min="18" max="18" width="11.75390625" style="111" customWidth="1"/>
    <col min="19" max="19" width="20.25390625" style="111" hidden="1" customWidth="1"/>
    <col min="20" max="20" width="22.25390625" style="113" hidden="1" customWidth="1"/>
    <col min="21" max="21" width="21.375" style="113" hidden="1" customWidth="1"/>
    <col min="22" max="22" width="14.25390625" style="113" hidden="1" customWidth="1"/>
    <col min="23" max="23" width="17.25390625" style="113" hidden="1" customWidth="1"/>
    <col min="24" max="24" width="12.875" style="113" hidden="1" customWidth="1"/>
    <col min="25" max="32" width="0" style="113" hidden="1" customWidth="1"/>
    <col min="33" max="16384" width="9.125" style="113" customWidth="1"/>
  </cols>
  <sheetData>
    <row r="1" spans="2:3" ht="16.5">
      <c r="B1" s="562"/>
      <c r="C1" s="562"/>
    </row>
    <row r="2" spans="1:19" ht="18" customHeight="1">
      <c r="A2" s="109"/>
      <c r="B2" s="531"/>
      <c r="C2" s="531"/>
      <c r="D2" s="110"/>
      <c r="E2" s="110"/>
      <c r="F2" s="110"/>
      <c r="G2" s="110"/>
      <c r="H2" s="110"/>
      <c r="I2" s="110"/>
      <c r="J2" s="110"/>
      <c r="K2" s="110"/>
      <c r="L2" s="110"/>
      <c r="N2" s="544" t="s">
        <v>62</v>
      </c>
      <c r="O2" s="545"/>
      <c r="P2" s="545"/>
      <c r="Q2" s="545"/>
      <c r="R2" s="545"/>
      <c r="S2" s="111">
        <v>1</v>
      </c>
    </row>
    <row r="3" spans="1:19" ht="21" customHeight="1">
      <c r="A3" s="109"/>
      <c r="B3" s="562" t="s">
        <v>683</v>
      </c>
      <c r="C3" s="562"/>
      <c r="D3" s="110"/>
      <c r="E3" s="110"/>
      <c r="F3" s="110"/>
      <c r="G3" s="110"/>
      <c r="H3" s="110"/>
      <c r="I3" s="110" t="s">
        <v>416</v>
      </c>
      <c r="J3" s="110"/>
      <c r="K3" s="112"/>
      <c r="L3" s="112"/>
      <c r="M3" s="112"/>
      <c r="N3" s="544" t="s">
        <v>63</v>
      </c>
      <c r="O3" s="545"/>
      <c r="P3" s="545"/>
      <c r="Q3" s="545"/>
      <c r="R3" s="545"/>
      <c r="S3" s="111">
        <v>1</v>
      </c>
    </row>
    <row r="4" spans="1:19" ht="24" customHeight="1">
      <c r="A4" s="109"/>
      <c r="B4" s="531" t="s">
        <v>621</v>
      </c>
      <c r="C4" s="531"/>
      <c r="D4" s="110"/>
      <c r="E4" s="110"/>
      <c r="F4" s="110"/>
      <c r="G4" s="110"/>
      <c r="H4" s="110"/>
      <c r="I4" s="110"/>
      <c r="J4" s="110"/>
      <c r="K4" s="112"/>
      <c r="L4" s="112"/>
      <c r="M4" s="114"/>
      <c r="N4" s="544" t="s">
        <v>83</v>
      </c>
      <c r="O4" s="545"/>
      <c r="P4" s="545"/>
      <c r="Q4" s="545"/>
      <c r="R4" s="545"/>
      <c r="S4" s="111">
        <v>1</v>
      </c>
    </row>
    <row r="5" spans="1:19" s="91" customFormat="1" ht="24" customHeight="1">
      <c r="A5" s="547" t="s">
        <v>99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111">
        <v>1</v>
      </c>
    </row>
    <row r="6" spans="1:19" ht="22.5">
      <c r="A6" s="557" t="s">
        <v>383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111">
        <v>1</v>
      </c>
    </row>
    <row r="7" spans="1:19" ht="16.5">
      <c r="A7" s="115"/>
      <c r="B7" s="115"/>
      <c r="C7" s="115"/>
      <c r="D7" s="116"/>
      <c r="E7" s="116"/>
      <c r="F7" s="116"/>
      <c r="G7" s="116"/>
      <c r="H7" s="116"/>
      <c r="I7" s="116"/>
      <c r="J7" s="116"/>
      <c r="K7" s="116"/>
      <c r="L7" s="116"/>
      <c r="M7" s="113"/>
      <c r="N7" s="113"/>
      <c r="O7" s="116"/>
      <c r="P7" s="113"/>
      <c r="R7" s="117" t="s">
        <v>36</v>
      </c>
      <c r="S7" s="118">
        <v>1</v>
      </c>
    </row>
    <row r="8" spans="1:19" ht="16.5">
      <c r="A8" s="558" t="s">
        <v>102</v>
      </c>
      <c r="B8" s="558" t="s">
        <v>100</v>
      </c>
      <c r="C8" s="558" t="s">
        <v>101</v>
      </c>
      <c r="D8" s="546" t="s">
        <v>51</v>
      </c>
      <c r="E8" s="551" t="s">
        <v>608</v>
      </c>
      <c r="F8" s="551"/>
      <c r="G8" s="551"/>
      <c r="H8" s="551"/>
      <c r="I8" s="551"/>
      <c r="J8" s="551" t="s">
        <v>609</v>
      </c>
      <c r="K8" s="551"/>
      <c r="L8" s="551"/>
      <c r="M8" s="551"/>
      <c r="N8" s="551"/>
      <c r="O8" s="551"/>
      <c r="P8" s="551"/>
      <c r="Q8" s="551"/>
      <c r="R8" s="553" t="s">
        <v>610</v>
      </c>
      <c r="S8" s="119">
        <v>1</v>
      </c>
    </row>
    <row r="9" spans="1:19" ht="17.25" customHeight="1">
      <c r="A9" s="558"/>
      <c r="B9" s="558"/>
      <c r="C9" s="558"/>
      <c r="D9" s="546"/>
      <c r="E9" s="553" t="s">
        <v>96</v>
      </c>
      <c r="F9" s="552" t="s">
        <v>253</v>
      </c>
      <c r="G9" s="546" t="s">
        <v>151</v>
      </c>
      <c r="H9" s="546"/>
      <c r="I9" s="552" t="s">
        <v>254</v>
      </c>
      <c r="J9" s="553" t="s">
        <v>96</v>
      </c>
      <c r="K9" s="552" t="s">
        <v>90</v>
      </c>
      <c r="L9" s="554" t="s">
        <v>253</v>
      </c>
      <c r="M9" s="546" t="s">
        <v>321</v>
      </c>
      <c r="N9" s="546"/>
      <c r="O9" s="554" t="s">
        <v>254</v>
      </c>
      <c r="P9" s="529" t="s">
        <v>321</v>
      </c>
      <c r="Q9" s="529"/>
      <c r="R9" s="553"/>
      <c r="S9" s="119">
        <v>1</v>
      </c>
    </row>
    <row r="10" spans="1:19" ht="16.5" customHeight="1">
      <c r="A10" s="558"/>
      <c r="B10" s="558"/>
      <c r="C10" s="558"/>
      <c r="D10" s="546"/>
      <c r="E10" s="553"/>
      <c r="F10" s="552"/>
      <c r="G10" s="546"/>
      <c r="H10" s="546"/>
      <c r="I10" s="552"/>
      <c r="J10" s="553"/>
      <c r="K10" s="552"/>
      <c r="L10" s="555"/>
      <c r="M10" s="546"/>
      <c r="N10" s="546"/>
      <c r="O10" s="555"/>
      <c r="P10" s="559" t="s">
        <v>322</v>
      </c>
      <c r="Q10" s="229" t="s">
        <v>321</v>
      </c>
      <c r="R10" s="553"/>
      <c r="S10" s="119">
        <v>1</v>
      </c>
    </row>
    <row r="11" spans="1:19" ht="12.75" customHeight="1">
      <c r="A11" s="558"/>
      <c r="B11" s="558"/>
      <c r="C11" s="558"/>
      <c r="D11" s="546"/>
      <c r="E11" s="553"/>
      <c r="F11" s="552"/>
      <c r="G11" s="553" t="s">
        <v>673</v>
      </c>
      <c r="H11" s="553" t="s">
        <v>589</v>
      </c>
      <c r="I11" s="552"/>
      <c r="J11" s="553"/>
      <c r="K11" s="552"/>
      <c r="L11" s="555"/>
      <c r="M11" s="553" t="s">
        <v>673</v>
      </c>
      <c r="N11" s="553" t="s">
        <v>589</v>
      </c>
      <c r="O11" s="555"/>
      <c r="P11" s="560"/>
      <c r="Q11" s="548" t="s">
        <v>252</v>
      </c>
      <c r="R11" s="553"/>
      <c r="S11" s="119">
        <v>1</v>
      </c>
    </row>
    <row r="12" spans="1:19" ht="12.75" customHeight="1">
      <c r="A12" s="558"/>
      <c r="B12" s="558"/>
      <c r="C12" s="558"/>
      <c r="D12" s="546"/>
      <c r="E12" s="553"/>
      <c r="F12" s="552"/>
      <c r="G12" s="553"/>
      <c r="H12" s="553"/>
      <c r="I12" s="552"/>
      <c r="J12" s="553"/>
      <c r="K12" s="552"/>
      <c r="L12" s="555"/>
      <c r="M12" s="553"/>
      <c r="N12" s="553"/>
      <c r="O12" s="555"/>
      <c r="P12" s="560"/>
      <c r="Q12" s="549"/>
      <c r="R12" s="553"/>
      <c r="S12" s="119">
        <v>1</v>
      </c>
    </row>
    <row r="13" spans="1:19" ht="69" customHeight="1">
      <c r="A13" s="558"/>
      <c r="B13" s="558"/>
      <c r="C13" s="558"/>
      <c r="D13" s="546"/>
      <c r="E13" s="553"/>
      <c r="F13" s="552"/>
      <c r="G13" s="553"/>
      <c r="H13" s="553"/>
      <c r="I13" s="552"/>
      <c r="J13" s="553"/>
      <c r="K13" s="552"/>
      <c r="L13" s="556"/>
      <c r="M13" s="553"/>
      <c r="N13" s="553"/>
      <c r="O13" s="556"/>
      <c r="P13" s="561"/>
      <c r="Q13" s="550"/>
      <c r="R13" s="553"/>
      <c r="S13" s="119">
        <v>1</v>
      </c>
    </row>
    <row r="14" spans="1:23" ht="15.75">
      <c r="A14" s="120" t="s">
        <v>425</v>
      </c>
      <c r="B14" s="120" t="s">
        <v>426</v>
      </c>
      <c r="C14" s="120" t="s">
        <v>427</v>
      </c>
      <c r="D14" s="121">
        <v>4</v>
      </c>
      <c r="E14" s="121">
        <v>5</v>
      </c>
      <c r="F14" s="121">
        <v>6</v>
      </c>
      <c r="G14" s="121">
        <v>7</v>
      </c>
      <c r="H14" s="121">
        <v>8</v>
      </c>
      <c r="I14" s="121">
        <v>9</v>
      </c>
      <c r="J14" s="121">
        <v>10</v>
      </c>
      <c r="K14" s="121">
        <v>11</v>
      </c>
      <c r="L14" s="121">
        <v>12</v>
      </c>
      <c r="M14" s="121">
        <v>13</v>
      </c>
      <c r="N14" s="121">
        <v>14</v>
      </c>
      <c r="O14" s="121">
        <v>15</v>
      </c>
      <c r="P14" s="121">
        <v>15</v>
      </c>
      <c r="Q14" s="121">
        <v>16</v>
      </c>
      <c r="R14" s="121">
        <v>16</v>
      </c>
      <c r="S14" s="271">
        <f aca="true" t="shared" si="0" ref="S14:S29">+E14+J14</f>
        <v>15</v>
      </c>
      <c r="U14" s="122">
        <f aca="true" t="shared" si="1" ref="U14:U29">Q14-P14</f>
        <v>1</v>
      </c>
      <c r="V14" s="122"/>
      <c r="W14" s="122">
        <f aca="true" t="shared" si="2" ref="W14:W29">P14-O14</f>
        <v>0</v>
      </c>
    </row>
    <row r="15" spans="1:23" s="124" customFormat="1" ht="38.25" customHeight="1">
      <c r="A15" s="263" t="s">
        <v>198</v>
      </c>
      <c r="B15" s="272"/>
      <c r="C15" s="272"/>
      <c r="D15" s="267" t="s">
        <v>65</v>
      </c>
      <c r="E15" s="264">
        <f>E16</f>
        <v>1611500</v>
      </c>
      <c r="F15" s="264">
        <f aca="true" t="shared" si="3" ref="F15:R15">SUM(F17:F25)</f>
        <v>1611500</v>
      </c>
      <c r="G15" s="264">
        <f t="shared" si="3"/>
        <v>1288000</v>
      </c>
      <c r="H15" s="264">
        <f t="shared" si="3"/>
        <v>40100</v>
      </c>
      <c r="I15" s="227">
        <f t="shared" si="3"/>
        <v>0</v>
      </c>
      <c r="J15" s="264">
        <f t="shared" si="3"/>
        <v>28100</v>
      </c>
      <c r="K15" s="264">
        <f t="shared" si="3"/>
        <v>0</v>
      </c>
      <c r="L15" s="264">
        <f t="shared" si="3"/>
        <v>28100</v>
      </c>
      <c r="M15" s="227">
        <f t="shared" si="3"/>
        <v>0</v>
      </c>
      <c r="N15" s="227">
        <f t="shared" si="3"/>
        <v>0</v>
      </c>
      <c r="O15" s="227">
        <f t="shared" si="3"/>
        <v>0</v>
      </c>
      <c r="P15" s="227">
        <f t="shared" si="3"/>
        <v>0</v>
      </c>
      <c r="Q15" s="227">
        <f t="shared" si="3"/>
        <v>0</v>
      </c>
      <c r="R15" s="264">
        <f t="shared" si="3"/>
        <v>1639600</v>
      </c>
      <c r="S15" s="271">
        <f t="shared" si="0"/>
        <v>1639600</v>
      </c>
      <c r="T15" s="123">
        <f aca="true" t="shared" si="4" ref="T15:T21">S15-R15</f>
        <v>0</v>
      </c>
      <c r="U15" s="122">
        <f t="shared" si="1"/>
        <v>0</v>
      </c>
      <c r="V15" s="122"/>
      <c r="W15" s="122">
        <f t="shared" si="2"/>
        <v>0</v>
      </c>
    </row>
    <row r="16" spans="1:23" s="124" customFormat="1" ht="39.75" customHeight="1">
      <c r="A16" s="263" t="s">
        <v>280</v>
      </c>
      <c r="B16" s="272"/>
      <c r="C16" s="272"/>
      <c r="D16" s="267" t="s">
        <v>65</v>
      </c>
      <c r="E16" s="264">
        <f aca="true" t="shared" si="5" ref="E16:R16">E17+E18+E19</f>
        <v>1611500</v>
      </c>
      <c r="F16" s="264">
        <f t="shared" si="5"/>
        <v>1611500</v>
      </c>
      <c r="G16" s="264">
        <f t="shared" si="5"/>
        <v>1288000</v>
      </c>
      <c r="H16" s="264">
        <f t="shared" si="5"/>
        <v>40100</v>
      </c>
      <c r="I16" s="227">
        <f t="shared" si="5"/>
        <v>0</v>
      </c>
      <c r="J16" s="264">
        <f t="shared" si="5"/>
        <v>28100</v>
      </c>
      <c r="K16" s="264">
        <f t="shared" si="5"/>
        <v>0</v>
      </c>
      <c r="L16" s="264">
        <f t="shared" si="5"/>
        <v>28100</v>
      </c>
      <c r="M16" s="227">
        <f t="shared" si="5"/>
        <v>0</v>
      </c>
      <c r="N16" s="227">
        <f t="shared" si="5"/>
        <v>0</v>
      </c>
      <c r="O16" s="227">
        <f t="shared" si="5"/>
        <v>0</v>
      </c>
      <c r="P16" s="227">
        <f t="shared" si="5"/>
        <v>0</v>
      </c>
      <c r="Q16" s="227">
        <f t="shared" si="5"/>
        <v>0</v>
      </c>
      <c r="R16" s="264">
        <f t="shared" si="5"/>
        <v>1639600</v>
      </c>
      <c r="S16" s="271">
        <f t="shared" si="0"/>
        <v>1639600</v>
      </c>
      <c r="T16" s="123">
        <f t="shared" si="4"/>
        <v>0</v>
      </c>
      <c r="U16" s="122">
        <f t="shared" si="1"/>
        <v>0</v>
      </c>
      <c r="V16" s="122"/>
      <c r="W16" s="122">
        <f t="shared" si="2"/>
        <v>0</v>
      </c>
    </row>
    <row r="17" spans="1:23" s="125" customFormat="1" ht="114.75" customHeight="1">
      <c r="A17" s="261" t="s">
        <v>428</v>
      </c>
      <c r="B17" s="261" t="s">
        <v>429</v>
      </c>
      <c r="C17" s="261" t="s">
        <v>209</v>
      </c>
      <c r="D17" s="206" t="s">
        <v>384</v>
      </c>
      <c r="E17" s="262">
        <f aca="true" t="shared" si="6" ref="E17:E25">F17+I17</f>
        <v>1611500</v>
      </c>
      <c r="F17" s="262">
        <v>1611500</v>
      </c>
      <c r="G17" s="262">
        <v>1288000</v>
      </c>
      <c r="H17" s="262">
        <v>40100</v>
      </c>
      <c r="I17" s="225"/>
      <c r="J17" s="262">
        <v>28100</v>
      </c>
      <c r="K17" s="262"/>
      <c r="L17" s="262">
        <v>28100</v>
      </c>
      <c r="M17" s="225"/>
      <c r="N17" s="225"/>
      <c r="O17" s="225"/>
      <c r="P17" s="225"/>
      <c r="Q17" s="225"/>
      <c r="R17" s="262">
        <f aca="true" t="shared" si="7" ref="R17:R24">+J17+E17</f>
        <v>1639600</v>
      </c>
      <c r="S17" s="271">
        <f t="shared" si="0"/>
        <v>1639600</v>
      </c>
      <c r="T17" s="123">
        <f t="shared" si="4"/>
        <v>0</v>
      </c>
      <c r="U17" s="122">
        <f t="shared" si="1"/>
        <v>0</v>
      </c>
      <c r="V17" s="122"/>
      <c r="W17" s="122">
        <f t="shared" si="2"/>
        <v>0</v>
      </c>
    </row>
    <row r="18" spans="1:23" s="125" customFormat="1" ht="32.25" customHeight="1">
      <c r="A18" s="207" t="s">
        <v>645</v>
      </c>
      <c r="B18" s="207" t="s">
        <v>212</v>
      </c>
      <c r="C18" s="207" t="s">
        <v>215</v>
      </c>
      <c r="D18" s="273" t="s">
        <v>453</v>
      </c>
      <c r="E18" s="262">
        <f t="shared" si="6"/>
        <v>0</v>
      </c>
      <c r="F18" s="262"/>
      <c r="G18" s="225"/>
      <c r="H18" s="225"/>
      <c r="I18" s="225"/>
      <c r="J18" s="262">
        <f aca="true" t="shared" si="8" ref="J18:J25">+K18+O18</f>
        <v>0</v>
      </c>
      <c r="K18" s="262"/>
      <c r="L18" s="262"/>
      <c r="M18" s="225"/>
      <c r="N18" s="225"/>
      <c r="O18" s="225"/>
      <c r="P18" s="225"/>
      <c r="Q18" s="225"/>
      <c r="R18" s="262">
        <f t="shared" si="7"/>
        <v>0</v>
      </c>
      <c r="S18" s="271">
        <f t="shared" si="0"/>
        <v>0</v>
      </c>
      <c r="T18" s="123">
        <f t="shared" si="4"/>
        <v>0</v>
      </c>
      <c r="U18" s="122">
        <f t="shared" si="1"/>
        <v>0</v>
      </c>
      <c r="V18" s="122"/>
      <c r="W18" s="122">
        <f t="shared" si="2"/>
        <v>0</v>
      </c>
    </row>
    <row r="19" spans="1:23" s="130" customFormat="1" ht="35.25" customHeight="1" hidden="1">
      <c r="A19" s="207" t="s">
        <v>431</v>
      </c>
      <c r="B19" s="207">
        <v>3242</v>
      </c>
      <c r="C19" s="207">
        <v>1090</v>
      </c>
      <c r="D19" s="206" t="s">
        <v>430</v>
      </c>
      <c r="E19" s="225">
        <f t="shared" si="6"/>
        <v>0</v>
      </c>
      <c r="F19" s="225"/>
      <c r="G19" s="225"/>
      <c r="H19" s="225"/>
      <c r="I19" s="225"/>
      <c r="J19" s="262">
        <f t="shared" si="8"/>
        <v>0</v>
      </c>
      <c r="K19" s="262"/>
      <c r="L19" s="262"/>
      <c r="M19" s="225"/>
      <c r="N19" s="225"/>
      <c r="O19" s="225"/>
      <c r="P19" s="225"/>
      <c r="Q19" s="225"/>
      <c r="R19" s="225">
        <f t="shared" si="7"/>
        <v>0</v>
      </c>
      <c r="S19" s="271">
        <f t="shared" si="0"/>
        <v>0</v>
      </c>
      <c r="T19" s="123">
        <f t="shared" si="4"/>
        <v>0</v>
      </c>
      <c r="U19" s="122">
        <f t="shared" si="1"/>
        <v>0</v>
      </c>
      <c r="V19" s="122"/>
      <c r="W19" s="122">
        <f t="shared" si="2"/>
        <v>0</v>
      </c>
    </row>
    <row r="20" spans="1:23" s="96" customFormat="1" ht="78.75" hidden="1">
      <c r="A20" s="8" t="s">
        <v>222</v>
      </c>
      <c r="B20" s="8" t="s">
        <v>223</v>
      </c>
      <c r="C20" s="8" t="s">
        <v>224</v>
      </c>
      <c r="D20" s="7" t="s">
        <v>639</v>
      </c>
      <c r="E20" s="83">
        <f t="shared" si="6"/>
        <v>0</v>
      </c>
      <c r="F20" s="75"/>
      <c r="G20" s="75"/>
      <c r="H20" s="75"/>
      <c r="I20" s="75"/>
      <c r="J20" s="325">
        <f t="shared" si="8"/>
        <v>0</v>
      </c>
      <c r="K20" s="325"/>
      <c r="L20" s="325"/>
      <c r="M20" s="75"/>
      <c r="N20" s="75"/>
      <c r="O20" s="75"/>
      <c r="P20" s="75"/>
      <c r="Q20" s="75"/>
      <c r="R20" s="75">
        <f t="shared" si="7"/>
        <v>0</v>
      </c>
      <c r="S20" s="271">
        <f t="shared" si="0"/>
        <v>0</v>
      </c>
      <c r="T20" s="94">
        <f t="shared" si="4"/>
        <v>0</v>
      </c>
      <c r="U20" s="95">
        <f t="shared" si="1"/>
        <v>0</v>
      </c>
      <c r="V20" s="95"/>
      <c r="W20" s="95">
        <f t="shared" si="2"/>
        <v>0</v>
      </c>
    </row>
    <row r="21" spans="1:23" s="97" customFormat="1" ht="31.5" hidden="1">
      <c r="A21" s="8" t="s">
        <v>433</v>
      </c>
      <c r="B21" s="8" t="s">
        <v>432</v>
      </c>
      <c r="C21" s="8" t="s">
        <v>474</v>
      </c>
      <c r="D21" s="7" t="s">
        <v>434</v>
      </c>
      <c r="E21" s="83">
        <f t="shared" si="6"/>
        <v>0</v>
      </c>
      <c r="F21" s="75"/>
      <c r="G21" s="75"/>
      <c r="H21" s="75"/>
      <c r="I21" s="75"/>
      <c r="J21" s="325">
        <f t="shared" si="8"/>
        <v>0</v>
      </c>
      <c r="K21" s="325"/>
      <c r="L21" s="325"/>
      <c r="M21" s="75"/>
      <c r="N21" s="75"/>
      <c r="O21" s="75"/>
      <c r="P21" s="75"/>
      <c r="Q21" s="75"/>
      <c r="R21" s="75">
        <f t="shared" si="7"/>
        <v>0</v>
      </c>
      <c r="S21" s="271">
        <f t="shared" si="0"/>
        <v>0</v>
      </c>
      <c r="T21" s="94">
        <f t="shared" si="4"/>
        <v>0</v>
      </c>
      <c r="U21" s="95">
        <f t="shared" si="1"/>
        <v>0</v>
      </c>
      <c r="V21" s="95"/>
      <c r="W21" s="95">
        <f t="shared" si="2"/>
        <v>0</v>
      </c>
    </row>
    <row r="22" spans="1:23" s="64" customFormat="1" ht="31.5" hidden="1">
      <c r="A22" s="63" t="s">
        <v>193</v>
      </c>
      <c r="B22" s="63" t="s">
        <v>511</v>
      </c>
      <c r="C22" s="63" t="s">
        <v>474</v>
      </c>
      <c r="D22" s="10" t="s">
        <v>303</v>
      </c>
      <c r="E22" s="83">
        <f t="shared" si="6"/>
        <v>0</v>
      </c>
      <c r="F22" s="12"/>
      <c r="G22" s="12"/>
      <c r="H22" s="12"/>
      <c r="I22" s="12"/>
      <c r="J22" s="325">
        <f t="shared" si="8"/>
        <v>0</v>
      </c>
      <c r="K22" s="326"/>
      <c r="L22" s="326"/>
      <c r="M22" s="12"/>
      <c r="N22" s="12"/>
      <c r="O22" s="12"/>
      <c r="P22" s="12"/>
      <c r="Q22" s="12"/>
      <c r="R22" s="75">
        <f t="shared" si="7"/>
        <v>0</v>
      </c>
      <c r="S22" s="271">
        <f t="shared" si="0"/>
        <v>0</v>
      </c>
      <c r="T22" s="58"/>
      <c r="U22" s="95">
        <f t="shared" si="1"/>
        <v>0</v>
      </c>
      <c r="V22" s="95"/>
      <c r="W22" s="95">
        <f t="shared" si="2"/>
        <v>0</v>
      </c>
    </row>
    <row r="23" spans="1:23" s="64" customFormat="1" ht="47.25" hidden="1">
      <c r="A23" s="63" t="s">
        <v>435</v>
      </c>
      <c r="B23" s="63" t="s">
        <v>436</v>
      </c>
      <c r="C23" s="63" t="s">
        <v>211</v>
      </c>
      <c r="D23" s="10" t="s">
        <v>576</v>
      </c>
      <c r="E23" s="12">
        <f t="shared" si="6"/>
        <v>0</v>
      </c>
      <c r="F23" s="12"/>
      <c r="G23" s="12"/>
      <c r="H23" s="12"/>
      <c r="I23" s="12"/>
      <c r="J23" s="326">
        <f t="shared" si="8"/>
        <v>0</v>
      </c>
      <c r="K23" s="326"/>
      <c r="L23" s="326"/>
      <c r="M23" s="12"/>
      <c r="N23" s="12"/>
      <c r="O23" s="12"/>
      <c r="P23" s="12"/>
      <c r="Q23" s="12"/>
      <c r="R23" s="12">
        <f t="shared" si="7"/>
        <v>0</v>
      </c>
      <c r="S23" s="271">
        <f t="shared" si="0"/>
        <v>0</v>
      </c>
      <c r="T23" s="58">
        <f aca="true" t="shared" si="9" ref="T23:T29">S23-R23</f>
        <v>0</v>
      </c>
      <c r="U23" s="95">
        <f t="shared" si="1"/>
        <v>0</v>
      </c>
      <c r="V23" s="95"/>
      <c r="W23" s="95">
        <f t="shared" si="2"/>
        <v>0</v>
      </c>
    </row>
    <row r="24" spans="1:23" s="125" customFormat="1" ht="31.5" hidden="1">
      <c r="A24" s="207" t="s">
        <v>454</v>
      </c>
      <c r="B24" s="207" t="s">
        <v>455</v>
      </c>
      <c r="C24" s="207" t="s">
        <v>212</v>
      </c>
      <c r="D24" s="206" t="s">
        <v>456</v>
      </c>
      <c r="E24" s="225">
        <f t="shared" si="6"/>
        <v>0</v>
      </c>
      <c r="F24" s="225"/>
      <c r="G24" s="225"/>
      <c r="H24" s="225"/>
      <c r="I24" s="225"/>
      <c r="J24" s="262">
        <f t="shared" si="8"/>
        <v>0</v>
      </c>
      <c r="K24" s="262"/>
      <c r="L24" s="262"/>
      <c r="M24" s="225"/>
      <c r="N24" s="225"/>
      <c r="O24" s="225"/>
      <c r="P24" s="225"/>
      <c r="Q24" s="225"/>
      <c r="R24" s="225">
        <f t="shared" si="7"/>
        <v>0</v>
      </c>
      <c r="S24" s="271">
        <f t="shared" si="0"/>
        <v>0</v>
      </c>
      <c r="T24" s="123">
        <f t="shared" si="9"/>
        <v>0</v>
      </c>
      <c r="U24" s="122">
        <f t="shared" si="1"/>
        <v>0</v>
      </c>
      <c r="V24" s="122"/>
      <c r="W24" s="122">
        <f t="shared" si="2"/>
        <v>0</v>
      </c>
    </row>
    <row r="25" spans="1:23" s="96" customFormat="1" ht="94.5" hidden="1">
      <c r="A25" s="8" t="s">
        <v>437</v>
      </c>
      <c r="B25" s="8" t="s">
        <v>438</v>
      </c>
      <c r="C25" s="8" t="s">
        <v>212</v>
      </c>
      <c r="D25" s="2" t="s">
        <v>644</v>
      </c>
      <c r="E25" s="12">
        <f t="shared" si="6"/>
        <v>0</v>
      </c>
      <c r="F25" s="12"/>
      <c r="G25" s="11"/>
      <c r="H25" s="11"/>
      <c r="I25" s="11"/>
      <c r="J25" s="326">
        <f t="shared" si="8"/>
        <v>0</v>
      </c>
      <c r="K25" s="327"/>
      <c r="L25" s="327"/>
      <c r="M25" s="11"/>
      <c r="N25" s="11"/>
      <c r="O25" s="11"/>
      <c r="P25" s="11"/>
      <c r="Q25" s="11"/>
      <c r="R25" s="12">
        <f>+J25+F25</f>
        <v>0</v>
      </c>
      <c r="S25" s="271">
        <f t="shared" si="0"/>
        <v>0</v>
      </c>
      <c r="T25" s="94">
        <f t="shared" si="9"/>
        <v>0</v>
      </c>
      <c r="U25" s="95">
        <f t="shared" si="1"/>
        <v>0</v>
      </c>
      <c r="V25" s="95"/>
      <c r="W25" s="95">
        <f t="shared" si="2"/>
        <v>0</v>
      </c>
    </row>
    <row r="26" spans="1:23" s="131" customFormat="1" ht="47.25" hidden="1">
      <c r="A26" s="272" t="s">
        <v>458</v>
      </c>
      <c r="B26" s="272"/>
      <c r="C26" s="272"/>
      <c r="D26" s="274" t="s">
        <v>31</v>
      </c>
      <c r="E26" s="227">
        <f aca="true" t="shared" si="10" ref="E26:K26">E27</f>
        <v>0</v>
      </c>
      <c r="F26" s="227">
        <f t="shared" si="10"/>
        <v>0</v>
      </c>
      <c r="G26" s="227">
        <f t="shared" si="10"/>
        <v>0</v>
      </c>
      <c r="H26" s="227">
        <f t="shared" si="10"/>
        <v>0</v>
      </c>
      <c r="I26" s="227">
        <f t="shared" si="10"/>
        <v>0</v>
      </c>
      <c r="J26" s="264">
        <f t="shared" si="10"/>
        <v>0</v>
      </c>
      <c r="K26" s="264">
        <f t="shared" si="10"/>
        <v>0</v>
      </c>
      <c r="L26" s="264"/>
      <c r="M26" s="227">
        <f aca="true" t="shared" si="11" ref="M26:R26">M27</f>
        <v>0</v>
      </c>
      <c r="N26" s="227">
        <f t="shared" si="11"/>
        <v>0</v>
      </c>
      <c r="O26" s="227">
        <f t="shared" si="11"/>
        <v>0</v>
      </c>
      <c r="P26" s="227">
        <f t="shared" si="11"/>
        <v>0</v>
      </c>
      <c r="Q26" s="227">
        <f t="shared" si="11"/>
        <v>0</v>
      </c>
      <c r="R26" s="227">
        <f t="shared" si="11"/>
        <v>0</v>
      </c>
      <c r="S26" s="271">
        <f t="shared" si="0"/>
        <v>0</v>
      </c>
      <c r="T26" s="123">
        <f t="shared" si="9"/>
        <v>0</v>
      </c>
      <c r="U26" s="122">
        <f t="shared" si="1"/>
        <v>0</v>
      </c>
      <c r="V26" s="122"/>
      <c r="W26" s="122">
        <f t="shared" si="2"/>
        <v>0</v>
      </c>
    </row>
    <row r="27" spans="1:23" s="131" customFormat="1" ht="47.25" hidden="1">
      <c r="A27" s="272" t="s">
        <v>459</v>
      </c>
      <c r="B27" s="272"/>
      <c r="C27" s="272"/>
      <c r="D27" s="274" t="s">
        <v>31</v>
      </c>
      <c r="E27" s="227">
        <f>E29+E30+E31+E34+E32+E28+E33+E35+E36</f>
        <v>0</v>
      </c>
      <c r="F27" s="227">
        <f>F29+F30+F31+F34+F32+F28+F33+F35+F36</f>
        <v>0</v>
      </c>
      <c r="G27" s="227">
        <f>G29+G30+G31+G34+G32+G28+G33</f>
        <v>0</v>
      </c>
      <c r="H27" s="227">
        <f>H29+H30+H31+H34+H32+H28+H33</f>
        <v>0</v>
      </c>
      <c r="I27" s="227">
        <f>I29+I30+I31+I34+I32+I28+I33</f>
        <v>0</v>
      </c>
      <c r="J27" s="264">
        <f>J29+J30+J31+J34+J32+J28+J33</f>
        <v>0</v>
      </c>
      <c r="K27" s="264">
        <f>K29+K30+K31+K34+K32+K28+K33</f>
        <v>0</v>
      </c>
      <c r="L27" s="264"/>
      <c r="M27" s="227">
        <f>M29+M30+M31+M34+M32+M28+M33</f>
        <v>0</v>
      </c>
      <c r="N27" s="227">
        <f>N29+N30+N31+N34+N32+N28+N33</f>
        <v>0</v>
      </c>
      <c r="O27" s="227">
        <f>O29+O30+O31+O34+O32+O28+O33</f>
        <v>0</v>
      </c>
      <c r="P27" s="227">
        <f>P29+P30+P31+P34+P32+P28+P33</f>
        <v>0</v>
      </c>
      <c r="Q27" s="227">
        <f>Q29+Q30+Q31+Q34+Q32+Q28+Q33</f>
        <v>0</v>
      </c>
      <c r="R27" s="227">
        <f>R29+R30+R31+R34+R32+R28+R33+R35+R36</f>
        <v>0</v>
      </c>
      <c r="S27" s="271">
        <f t="shared" si="0"/>
        <v>0</v>
      </c>
      <c r="T27" s="123">
        <f t="shared" si="9"/>
        <v>0</v>
      </c>
      <c r="U27" s="122">
        <f t="shared" si="1"/>
        <v>0</v>
      </c>
      <c r="V27" s="122"/>
      <c r="W27" s="122">
        <f t="shared" si="2"/>
        <v>0</v>
      </c>
    </row>
    <row r="28" spans="1:23" s="125" customFormat="1" ht="28.5" customHeight="1" hidden="1">
      <c r="A28" s="207" t="s">
        <v>120</v>
      </c>
      <c r="B28" s="207" t="s">
        <v>121</v>
      </c>
      <c r="C28" s="207" t="s">
        <v>26</v>
      </c>
      <c r="D28" s="206" t="s">
        <v>27</v>
      </c>
      <c r="E28" s="225">
        <f>F28+I28</f>
        <v>0</v>
      </c>
      <c r="F28" s="225"/>
      <c r="G28" s="225"/>
      <c r="H28" s="225"/>
      <c r="I28" s="225"/>
      <c r="J28" s="262">
        <f>+K28+O28</f>
        <v>0</v>
      </c>
      <c r="K28" s="262"/>
      <c r="L28" s="262"/>
      <c r="M28" s="225"/>
      <c r="N28" s="225"/>
      <c r="O28" s="225"/>
      <c r="P28" s="225"/>
      <c r="Q28" s="225"/>
      <c r="R28" s="225">
        <f>+J28+E28</f>
        <v>0</v>
      </c>
      <c r="S28" s="271">
        <f t="shared" si="0"/>
        <v>0</v>
      </c>
      <c r="T28" s="123">
        <f t="shared" si="9"/>
        <v>0</v>
      </c>
      <c r="U28" s="122">
        <f t="shared" si="1"/>
        <v>0</v>
      </c>
      <c r="V28" s="122"/>
      <c r="W28" s="122">
        <f t="shared" si="2"/>
        <v>0</v>
      </c>
    </row>
    <row r="29" spans="1:23" s="125" customFormat="1" ht="33" customHeight="1" hidden="1">
      <c r="A29" s="207" t="s">
        <v>460</v>
      </c>
      <c r="B29" s="207" t="s">
        <v>212</v>
      </c>
      <c r="C29" s="207" t="s">
        <v>215</v>
      </c>
      <c r="D29" s="273" t="s">
        <v>453</v>
      </c>
      <c r="E29" s="225">
        <f>F29+I29</f>
        <v>0</v>
      </c>
      <c r="F29" s="225"/>
      <c r="G29" s="225"/>
      <c r="H29" s="225"/>
      <c r="I29" s="225"/>
      <c r="J29" s="262">
        <f>+K29+O29</f>
        <v>0</v>
      </c>
      <c r="K29" s="262"/>
      <c r="L29" s="262"/>
      <c r="M29" s="225"/>
      <c r="N29" s="225"/>
      <c r="O29" s="225"/>
      <c r="P29" s="225"/>
      <c r="Q29" s="225"/>
      <c r="R29" s="225">
        <f>+J29+E29</f>
        <v>0</v>
      </c>
      <c r="S29" s="271">
        <f t="shared" si="0"/>
        <v>0</v>
      </c>
      <c r="T29" s="123">
        <f t="shared" si="9"/>
        <v>0</v>
      </c>
      <c r="U29" s="122">
        <f t="shared" si="1"/>
        <v>0</v>
      </c>
      <c r="V29" s="122"/>
      <c r="W29" s="122">
        <f t="shared" si="2"/>
        <v>0</v>
      </c>
    </row>
    <row r="30" spans="1:23" s="125" customFormat="1" ht="54.75" customHeight="1" hidden="1">
      <c r="A30" s="207" t="s">
        <v>268</v>
      </c>
      <c r="B30" s="207" t="s">
        <v>412</v>
      </c>
      <c r="C30" s="207" t="s">
        <v>339</v>
      </c>
      <c r="D30" s="208" t="s">
        <v>42</v>
      </c>
      <c r="E30" s="225">
        <f>F30+I30</f>
        <v>0</v>
      </c>
      <c r="F30" s="225"/>
      <c r="G30" s="225"/>
      <c r="H30" s="225"/>
      <c r="I30" s="225"/>
      <c r="J30" s="262"/>
      <c r="K30" s="262"/>
      <c r="L30" s="262"/>
      <c r="M30" s="225"/>
      <c r="N30" s="225"/>
      <c r="O30" s="225"/>
      <c r="P30" s="225"/>
      <c r="Q30" s="225"/>
      <c r="R30" s="225">
        <f>+J30+E30</f>
        <v>0</v>
      </c>
      <c r="S30" s="271"/>
      <c r="T30" s="123"/>
      <c r="U30" s="122"/>
      <c r="V30" s="122"/>
      <c r="W30" s="122"/>
    </row>
    <row r="31" spans="1:23" s="96" customFormat="1" ht="85.5" customHeight="1" hidden="1">
      <c r="A31" s="8" t="s">
        <v>32</v>
      </c>
      <c r="B31" s="8" t="s">
        <v>604</v>
      </c>
      <c r="C31" s="8" t="s">
        <v>212</v>
      </c>
      <c r="D31" s="208" t="s">
        <v>605</v>
      </c>
      <c r="E31" s="11">
        <f>F31+I31</f>
        <v>0</v>
      </c>
      <c r="F31" s="11"/>
      <c r="G31" s="11"/>
      <c r="H31" s="11"/>
      <c r="I31" s="11"/>
      <c r="J31" s="327">
        <f>+K31+O31</f>
        <v>0</v>
      </c>
      <c r="K31" s="327"/>
      <c r="L31" s="327"/>
      <c r="M31" s="11"/>
      <c r="N31" s="11"/>
      <c r="O31" s="11"/>
      <c r="P31" s="11"/>
      <c r="Q31" s="11"/>
      <c r="R31" s="225">
        <f>+J31+E31</f>
        <v>0</v>
      </c>
      <c r="S31" s="271">
        <f>+E31+J31</f>
        <v>0</v>
      </c>
      <c r="T31" s="94">
        <f>S31-R31</f>
        <v>0</v>
      </c>
      <c r="U31" s="95">
        <f>Q31-P31</f>
        <v>0</v>
      </c>
      <c r="V31" s="95"/>
      <c r="W31" s="95">
        <f>P31-O31</f>
        <v>0</v>
      </c>
    </row>
    <row r="32" spans="1:23" s="96" customFormat="1" ht="85.5" customHeight="1" hidden="1">
      <c r="A32" s="8" t="s">
        <v>555</v>
      </c>
      <c r="B32" s="8" t="s">
        <v>554</v>
      </c>
      <c r="C32" s="8" t="s">
        <v>474</v>
      </c>
      <c r="D32" s="208" t="s">
        <v>133</v>
      </c>
      <c r="E32" s="11"/>
      <c r="F32" s="11"/>
      <c r="G32" s="11"/>
      <c r="H32" s="11"/>
      <c r="I32" s="11"/>
      <c r="J32" s="327">
        <f>K32+O32</f>
        <v>0</v>
      </c>
      <c r="K32" s="327"/>
      <c r="L32" s="327"/>
      <c r="M32" s="11"/>
      <c r="N32" s="11"/>
      <c r="O32" s="11"/>
      <c r="P32" s="11"/>
      <c r="Q32" s="11"/>
      <c r="R32" s="225">
        <f>J32+E32</f>
        <v>0</v>
      </c>
      <c r="S32" s="271"/>
      <c r="T32" s="94"/>
      <c r="U32" s="95"/>
      <c r="V32" s="95"/>
      <c r="W32" s="95"/>
    </row>
    <row r="33" spans="1:23" s="96" customFormat="1" ht="64.5" customHeight="1" hidden="1">
      <c r="A33" s="8" t="s">
        <v>348</v>
      </c>
      <c r="B33" s="8" t="s">
        <v>519</v>
      </c>
      <c r="C33" s="8" t="s">
        <v>215</v>
      </c>
      <c r="D33" s="208" t="s">
        <v>443</v>
      </c>
      <c r="E33" s="11">
        <f>F33+I33</f>
        <v>0</v>
      </c>
      <c r="F33" s="11"/>
      <c r="G33" s="11"/>
      <c r="H33" s="11"/>
      <c r="I33" s="11"/>
      <c r="J33" s="327"/>
      <c r="K33" s="327"/>
      <c r="L33" s="327"/>
      <c r="M33" s="11"/>
      <c r="N33" s="11"/>
      <c r="O33" s="11"/>
      <c r="P33" s="11"/>
      <c r="Q33" s="11"/>
      <c r="R33" s="225">
        <f>J33+E33</f>
        <v>0</v>
      </c>
      <c r="S33" s="271"/>
      <c r="T33" s="94"/>
      <c r="U33" s="95"/>
      <c r="V33" s="95"/>
      <c r="W33" s="95"/>
    </row>
    <row r="34" spans="1:32" s="228" customFormat="1" ht="57" customHeight="1" hidden="1">
      <c r="A34" s="8" t="s">
        <v>122</v>
      </c>
      <c r="B34" s="8" t="s">
        <v>123</v>
      </c>
      <c r="C34" s="8" t="s">
        <v>667</v>
      </c>
      <c r="D34" s="208" t="s">
        <v>124</v>
      </c>
      <c r="E34" s="11">
        <f>F34+I34</f>
        <v>0</v>
      </c>
      <c r="F34" s="11"/>
      <c r="G34" s="11"/>
      <c r="H34" s="11"/>
      <c r="I34" s="11"/>
      <c r="J34" s="327">
        <f>K34+O34</f>
        <v>0</v>
      </c>
      <c r="K34" s="327"/>
      <c r="L34" s="327"/>
      <c r="M34" s="11"/>
      <c r="N34" s="11"/>
      <c r="O34" s="11">
        <f>P34</f>
        <v>0</v>
      </c>
      <c r="P34" s="11"/>
      <c r="Q34" s="11"/>
      <c r="R34" s="225">
        <f>+J34+E34</f>
        <v>0</v>
      </c>
      <c r="S34" s="271"/>
      <c r="T34" s="94"/>
      <c r="U34" s="95"/>
      <c r="V34" s="95"/>
      <c r="W34" s="95"/>
      <c r="X34" s="96"/>
      <c r="Y34" s="96"/>
      <c r="Z34" s="96"/>
      <c r="AA34" s="96"/>
      <c r="AB34" s="96"/>
      <c r="AC34" s="96"/>
      <c r="AD34" s="96"/>
      <c r="AE34" s="96"/>
      <c r="AF34" s="96"/>
    </row>
    <row r="35" spans="1:32" s="228" customFormat="1" ht="66.75" customHeight="1" hidden="1">
      <c r="A35" s="8" t="s">
        <v>386</v>
      </c>
      <c r="B35" s="8" t="s">
        <v>204</v>
      </c>
      <c r="C35" s="8" t="s">
        <v>205</v>
      </c>
      <c r="D35" s="208" t="s">
        <v>206</v>
      </c>
      <c r="E35" s="11">
        <f>F35+I35</f>
        <v>0</v>
      </c>
      <c r="F35" s="11"/>
      <c r="G35" s="11"/>
      <c r="H35" s="11"/>
      <c r="I35" s="11"/>
      <c r="J35" s="327"/>
      <c r="K35" s="327"/>
      <c r="L35" s="327"/>
      <c r="M35" s="11"/>
      <c r="N35" s="11"/>
      <c r="O35" s="11"/>
      <c r="P35" s="11"/>
      <c r="Q35" s="11"/>
      <c r="R35" s="225">
        <f>+J35+E35</f>
        <v>0</v>
      </c>
      <c r="S35" s="271"/>
      <c r="T35" s="94"/>
      <c r="U35" s="95"/>
      <c r="V35" s="95"/>
      <c r="W35" s="95"/>
      <c r="X35" s="96"/>
      <c r="Y35" s="96"/>
      <c r="Z35" s="96"/>
      <c r="AA35" s="96"/>
      <c r="AB35" s="96"/>
      <c r="AC35" s="96"/>
      <c r="AD35" s="96"/>
      <c r="AE35" s="96"/>
      <c r="AF35" s="96"/>
    </row>
    <row r="36" spans="1:32" s="228" customFormat="1" ht="35.25" customHeight="1" hidden="1">
      <c r="A36" s="8" t="s">
        <v>387</v>
      </c>
      <c r="B36" s="8" t="s">
        <v>374</v>
      </c>
      <c r="C36" s="8" t="s">
        <v>305</v>
      </c>
      <c r="D36" s="208" t="s">
        <v>388</v>
      </c>
      <c r="E36" s="11">
        <f>F36+I36</f>
        <v>0</v>
      </c>
      <c r="F36" s="11"/>
      <c r="G36" s="11"/>
      <c r="H36" s="11"/>
      <c r="I36" s="11"/>
      <c r="J36" s="327"/>
      <c r="K36" s="327"/>
      <c r="L36" s="327"/>
      <c r="M36" s="11"/>
      <c r="N36" s="11"/>
      <c r="O36" s="11"/>
      <c r="P36" s="11"/>
      <c r="Q36" s="11"/>
      <c r="R36" s="225">
        <f>+J36+E36</f>
        <v>0</v>
      </c>
      <c r="S36" s="271"/>
      <c r="T36" s="94"/>
      <c r="U36" s="95"/>
      <c r="V36" s="95"/>
      <c r="W36" s="95"/>
      <c r="X36" s="96"/>
      <c r="Y36" s="96"/>
      <c r="Z36" s="96"/>
      <c r="AA36" s="96"/>
      <c r="AB36" s="96"/>
      <c r="AC36" s="96"/>
      <c r="AD36" s="96"/>
      <c r="AE36" s="96"/>
      <c r="AF36" s="96"/>
    </row>
    <row r="37" spans="1:23" s="124" customFormat="1" ht="51" customHeight="1" hidden="1">
      <c r="A37" s="272" t="s">
        <v>461</v>
      </c>
      <c r="B37" s="272"/>
      <c r="C37" s="272"/>
      <c r="D37" s="274" t="s">
        <v>125</v>
      </c>
      <c r="E37" s="227">
        <f aca="true" t="shared" si="12" ref="E37:K37">+E39+E40+E41+E42+E43+E45+E46+E47+E48+E49+E50+E44+E53+E52+E55+E51+E54</f>
        <v>0</v>
      </c>
      <c r="F37" s="227">
        <f t="shared" si="12"/>
        <v>0</v>
      </c>
      <c r="G37" s="227">
        <f t="shared" si="12"/>
        <v>0</v>
      </c>
      <c r="H37" s="227">
        <f t="shared" si="12"/>
        <v>0</v>
      </c>
      <c r="I37" s="227">
        <f t="shared" si="12"/>
        <v>0</v>
      </c>
      <c r="J37" s="264">
        <f t="shared" si="12"/>
        <v>0</v>
      </c>
      <c r="K37" s="264">
        <f t="shared" si="12"/>
        <v>0</v>
      </c>
      <c r="L37" s="264"/>
      <c r="M37" s="227">
        <f aca="true" t="shared" si="13" ref="M37:R37">+M39+M40+M41+M42+M43+M45+M46+M47+M48+M49+M50+M44+M53+M52+M55+M51+M54</f>
        <v>0</v>
      </c>
      <c r="N37" s="227">
        <f t="shared" si="13"/>
        <v>0</v>
      </c>
      <c r="O37" s="227">
        <f t="shared" si="13"/>
        <v>0</v>
      </c>
      <c r="P37" s="227">
        <f t="shared" si="13"/>
        <v>0</v>
      </c>
      <c r="Q37" s="227">
        <f t="shared" si="13"/>
        <v>0</v>
      </c>
      <c r="R37" s="227">
        <f t="shared" si="13"/>
        <v>0</v>
      </c>
      <c r="S37" s="271">
        <f aca="true" t="shared" si="14" ref="S37:S68">+E37+J37</f>
        <v>0</v>
      </c>
      <c r="T37" s="123">
        <f aca="true" t="shared" si="15" ref="T37:T48">S37-R37</f>
        <v>0</v>
      </c>
      <c r="U37" s="122">
        <f aca="true" t="shared" si="16" ref="U37:U68">Q37-P37</f>
        <v>0</v>
      </c>
      <c r="V37" s="122"/>
      <c r="W37" s="122">
        <f aca="true" t="shared" si="17" ref="W37:W68">P37-O37</f>
        <v>0</v>
      </c>
    </row>
    <row r="38" spans="1:23" s="124" customFormat="1" ht="70.5" customHeight="1" hidden="1">
      <c r="A38" s="272" t="s">
        <v>462</v>
      </c>
      <c r="B38" s="272"/>
      <c r="C38" s="272"/>
      <c r="D38" s="274" t="s">
        <v>125</v>
      </c>
      <c r="E38" s="227">
        <f aca="true" t="shared" si="18" ref="E38:K38">SUM(E39:E55)</f>
        <v>0</v>
      </c>
      <c r="F38" s="227">
        <f t="shared" si="18"/>
        <v>0</v>
      </c>
      <c r="G38" s="227">
        <f t="shared" si="18"/>
        <v>0</v>
      </c>
      <c r="H38" s="227">
        <f t="shared" si="18"/>
        <v>0</v>
      </c>
      <c r="I38" s="227">
        <f t="shared" si="18"/>
        <v>0</v>
      </c>
      <c r="J38" s="264">
        <f t="shared" si="18"/>
        <v>0</v>
      </c>
      <c r="K38" s="264">
        <f t="shared" si="18"/>
        <v>0</v>
      </c>
      <c r="L38" s="264"/>
      <c r="M38" s="227">
        <f aca="true" t="shared" si="19" ref="M38:R38">SUM(M39:M55)</f>
        <v>0</v>
      </c>
      <c r="N38" s="227">
        <f t="shared" si="19"/>
        <v>0</v>
      </c>
      <c r="O38" s="227">
        <f t="shared" si="19"/>
        <v>0</v>
      </c>
      <c r="P38" s="227">
        <f t="shared" si="19"/>
        <v>0</v>
      </c>
      <c r="Q38" s="227">
        <f t="shared" si="19"/>
        <v>0</v>
      </c>
      <c r="R38" s="227">
        <f t="shared" si="19"/>
        <v>0</v>
      </c>
      <c r="S38" s="271">
        <f t="shared" si="14"/>
        <v>0</v>
      </c>
      <c r="T38" s="123">
        <f t="shared" si="15"/>
        <v>0</v>
      </c>
      <c r="U38" s="122">
        <f t="shared" si="16"/>
        <v>0</v>
      </c>
      <c r="V38" s="122"/>
      <c r="W38" s="122">
        <f t="shared" si="17"/>
        <v>0</v>
      </c>
    </row>
    <row r="39" spans="1:23" s="125" customFormat="1" ht="97.5" customHeight="1" hidden="1">
      <c r="A39" s="207" t="s">
        <v>33</v>
      </c>
      <c r="B39" s="207" t="s">
        <v>312</v>
      </c>
      <c r="C39" s="207" t="s">
        <v>34</v>
      </c>
      <c r="D39" s="209" t="s">
        <v>634</v>
      </c>
      <c r="E39" s="11">
        <f aca="true" t="shared" si="20" ref="E39:E55">F39+I39</f>
        <v>0</v>
      </c>
      <c r="F39" s="225"/>
      <c r="G39" s="225"/>
      <c r="H39" s="225"/>
      <c r="I39" s="225"/>
      <c r="J39" s="262"/>
      <c r="K39" s="262"/>
      <c r="L39" s="262"/>
      <c r="M39" s="225"/>
      <c r="N39" s="225"/>
      <c r="O39" s="225"/>
      <c r="P39" s="225"/>
      <c r="Q39" s="225"/>
      <c r="R39" s="225">
        <f aca="true" t="shared" si="21" ref="R39:R55">+J39+E39</f>
        <v>0</v>
      </c>
      <c r="S39" s="271">
        <f t="shared" si="14"/>
        <v>0</v>
      </c>
      <c r="T39" s="123">
        <f t="shared" si="15"/>
        <v>0</v>
      </c>
      <c r="U39" s="122">
        <f t="shared" si="16"/>
        <v>0</v>
      </c>
      <c r="V39" s="122"/>
      <c r="W39" s="122">
        <f t="shared" si="17"/>
        <v>0</v>
      </c>
    </row>
    <row r="40" spans="1:23" s="275" customFormat="1" ht="66.75" customHeight="1" hidden="1">
      <c r="A40" s="8" t="s">
        <v>463</v>
      </c>
      <c r="B40" s="8" t="s">
        <v>210</v>
      </c>
      <c r="C40" s="8" t="s">
        <v>136</v>
      </c>
      <c r="D40" s="206" t="s">
        <v>635</v>
      </c>
      <c r="E40" s="11">
        <f t="shared" si="20"/>
        <v>0</v>
      </c>
      <c r="F40" s="11"/>
      <c r="G40" s="11"/>
      <c r="H40" s="11"/>
      <c r="I40" s="11"/>
      <c r="J40" s="327">
        <f>+K40+O40</f>
        <v>0</v>
      </c>
      <c r="K40" s="327"/>
      <c r="L40" s="327"/>
      <c r="M40" s="11"/>
      <c r="N40" s="11"/>
      <c r="O40" s="11"/>
      <c r="P40" s="11"/>
      <c r="Q40" s="11"/>
      <c r="R40" s="11">
        <f t="shared" si="21"/>
        <v>0</v>
      </c>
      <c r="S40" s="271">
        <f t="shared" si="14"/>
        <v>0</v>
      </c>
      <c r="T40" s="58">
        <f t="shared" si="15"/>
        <v>0</v>
      </c>
      <c r="U40" s="95">
        <f t="shared" si="16"/>
        <v>0</v>
      </c>
      <c r="V40" s="95"/>
      <c r="W40" s="95">
        <f t="shared" si="17"/>
        <v>0</v>
      </c>
    </row>
    <row r="41" spans="1:23" s="125" customFormat="1" ht="37.5" customHeight="1" hidden="1">
      <c r="A41" s="207" t="s">
        <v>465</v>
      </c>
      <c r="B41" s="207" t="s">
        <v>612</v>
      </c>
      <c r="C41" s="207" t="s">
        <v>337</v>
      </c>
      <c r="D41" s="209" t="s">
        <v>636</v>
      </c>
      <c r="E41" s="225">
        <f t="shared" si="20"/>
        <v>0</v>
      </c>
      <c r="F41" s="225"/>
      <c r="G41" s="225"/>
      <c r="H41" s="225"/>
      <c r="I41" s="225"/>
      <c r="J41" s="328">
        <f>+K41+O41</f>
        <v>0</v>
      </c>
      <c r="K41" s="262"/>
      <c r="L41" s="262"/>
      <c r="M41" s="225"/>
      <c r="N41" s="225"/>
      <c r="O41" s="225"/>
      <c r="P41" s="225"/>
      <c r="Q41" s="225"/>
      <c r="R41" s="225">
        <f t="shared" si="21"/>
        <v>0</v>
      </c>
      <c r="S41" s="271">
        <f t="shared" si="14"/>
        <v>0</v>
      </c>
      <c r="T41" s="123">
        <f t="shared" si="15"/>
        <v>0</v>
      </c>
      <c r="U41" s="122">
        <f t="shared" si="16"/>
        <v>0</v>
      </c>
      <c r="V41" s="122"/>
      <c r="W41" s="122">
        <f t="shared" si="17"/>
        <v>0</v>
      </c>
    </row>
    <row r="42" spans="1:23" s="125" customFormat="1" ht="18.75" hidden="1">
      <c r="A42" s="207"/>
      <c r="B42" s="207"/>
      <c r="C42" s="207"/>
      <c r="D42" s="206"/>
      <c r="E42" s="225">
        <f t="shared" si="20"/>
        <v>0</v>
      </c>
      <c r="F42" s="225"/>
      <c r="G42" s="225"/>
      <c r="H42" s="225"/>
      <c r="I42" s="225"/>
      <c r="J42" s="262">
        <f>+K42+O42</f>
        <v>0</v>
      </c>
      <c r="K42" s="262"/>
      <c r="L42" s="262"/>
      <c r="M42" s="225"/>
      <c r="N42" s="225"/>
      <c r="O42" s="225"/>
      <c r="P42" s="225"/>
      <c r="Q42" s="225"/>
      <c r="R42" s="225">
        <f t="shared" si="21"/>
        <v>0</v>
      </c>
      <c r="S42" s="271">
        <f t="shared" si="14"/>
        <v>0</v>
      </c>
      <c r="T42" s="123">
        <f t="shared" si="15"/>
        <v>0</v>
      </c>
      <c r="U42" s="122">
        <f t="shared" si="16"/>
        <v>0</v>
      </c>
      <c r="V42" s="122"/>
      <c r="W42" s="122">
        <f t="shared" si="17"/>
        <v>0</v>
      </c>
    </row>
    <row r="43" spans="1:23" s="125" customFormat="1" ht="18.75" hidden="1">
      <c r="A43" s="207"/>
      <c r="B43" s="207"/>
      <c r="C43" s="207"/>
      <c r="E43" s="225">
        <f t="shared" si="20"/>
        <v>0</v>
      </c>
      <c r="F43" s="225"/>
      <c r="G43" s="225"/>
      <c r="H43" s="225"/>
      <c r="I43" s="225"/>
      <c r="J43" s="262">
        <f>+K43+O43</f>
        <v>0</v>
      </c>
      <c r="K43" s="262"/>
      <c r="L43" s="262"/>
      <c r="M43" s="225"/>
      <c r="N43" s="225"/>
      <c r="O43" s="225"/>
      <c r="P43" s="225"/>
      <c r="Q43" s="225"/>
      <c r="R43" s="225">
        <f t="shared" si="21"/>
        <v>0</v>
      </c>
      <c r="S43" s="271">
        <f t="shared" si="14"/>
        <v>0</v>
      </c>
      <c r="T43" s="123">
        <f t="shared" si="15"/>
        <v>0</v>
      </c>
      <c r="U43" s="122">
        <f t="shared" si="16"/>
        <v>0</v>
      </c>
      <c r="V43" s="122"/>
      <c r="W43" s="122">
        <f t="shared" si="17"/>
        <v>0</v>
      </c>
    </row>
    <row r="44" spans="1:23" s="125" customFormat="1" ht="18.75" hidden="1">
      <c r="A44" s="207"/>
      <c r="B44" s="207"/>
      <c r="C44" s="207"/>
      <c r="D44" s="206"/>
      <c r="E44" s="225">
        <f t="shared" si="20"/>
        <v>0</v>
      </c>
      <c r="F44" s="225"/>
      <c r="G44" s="225"/>
      <c r="H44" s="225"/>
      <c r="I44" s="225"/>
      <c r="J44" s="262"/>
      <c r="K44" s="262"/>
      <c r="L44" s="262"/>
      <c r="M44" s="225"/>
      <c r="N44" s="225"/>
      <c r="O44" s="225"/>
      <c r="P44" s="225"/>
      <c r="Q44" s="225"/>
      <c r="R44" s="225">
        <f t="shared" si="21"/>
        <v>0</v>
      </c>
      <c r="S44" s="271">
        <f t="shared" si="14"/>
        <v>0</v>
      </c>
      <c r="T44" s="123">
        <f t="shared" si="15"/>
        <v>0</v>
      </c>
      <c r="U44" s="122">
        <f t="shared" si="16"/>
        <v>0</v>
      </c>
      <c r="V44" s="122"/>
      <c r="W44" s="122">
        <f t="shared" si="17"/>
        <v>0</v>
      </c>
    </row>
    <row r="45" spans="1:23" s="125" customFormat="1" ht="18.75" hidden="1">
      <c r="A45" s="207"/>
      <c r="B45" s="207"/>
      <c r="C45" s="207"/>
      <c r="D45" s="206"/>
      <c r="E45" s="225">
        <f t="shared" si="20"/>
        <v>0</v>
      </c>
      <c r="F45" s="225"/>
      <c r="G45" s="225"/>
      <c r="H45" s="225"/>
      <c r="I45" s="225"/>
      <c r="J45" s="262"/>
      <c r="K45" s="262"/>
      <c r="L45" s="262"/>
      <c r="M45" s="225"/>
      <c r="N45" s="225"/>
      <c r="O45" s="225"/>
      <c r="P45" s="225"/>
      <c r="Q45" s="225"/>
      <c r="R45" s="225">
        <f t="shared" si="21"/>
        <v>0</v>
      </c>
      <c r="S45" s="271">
        <f t="shared" si="14"/>
        <v>0</v>
      </c>
      <c r="T45" s="123">
        <f t="shared" si="15"/>
        <v>0</v>
      </c>
      <c r="U45" s="122">
        <f t="shared" si="16"/>
        <v>0</v>
      </c>
      <c r="V45" s="122"/>
      <c r="W45" s="122">
        <f t="shared" si="17"/>
        <v>0</v>
      </c>
    </row>
    <row r="46" spans="1:23" s="125" customFormat="1" ht="18.75" hidden="1">
      <c r="A46" s="207"/>
      <c r="B46" s="207"/>
      <c r="C46" s="207"/>
      <c r="D46" s="206"/>
      <c r="E46" s="225">
        <f t="shared" si="20"/>
        <v>0</v>
      </c>
      <c r="F46" s="225"/>
      <c r="G46" s="225"/>
      <c r="H46" s="225"/>
      <c r="I46" s="225"/>
      <c r="J46" s="262"/>
      <c r="K46" s="262"/>
      <c r="L46" s="262"/>
      <c r="M46" s="225"/>
      <c r="N46" s="225"/>
      <c r="O46" s="225"/>
      <c r="P46" s="225"/>
      <c r="Q46" s="225"/>
      <c r="R46" s="225">
        <f t="shared" si="21"/>
        <v>0</v>
      </c>
      <c r="S46" s="271">
        <f t="shared" si="14"/>
        <v>0</v>
      </c>
      <c r="T46" s="123">
        <f t="shared" si="15"/>
        <v>0</v>
      </c>
      <c r="U46" s="122">
        <f t="shared" si="16"/>
        <v>0</v>
      </c>
      <c r="V46" s="122"/>
      <c r="W46" s="122">
        <f t="shared" si="17"/>
        <v>0</v>
      </c>
    </row>
    <row r="47" spans="1:23" s="275" customFormat="1" ht="47.25" hidden="1">
      <c r="A47" s="8" t="s">
        <v>465</v>
      </c>
      <c r="B47" s="8" t="s">
        <v>612</v>
      </c>
      <c r="C47" s="8" t="s">
        <v>337</v>
      </c>
      <c r="D47" s="7" t="s">
        <v>365</v>
      </c>
      <c r="E47" s="75">
        <f t="shared" si="20"/>
        <v>0</v>
      </c>
      <c r="F47" s="75"/>
      <c r="G47" s="75"/>
      <c r="H47" s="75"/>
      <c r="I47" s="75"/>
      <c r="J47" s="325">
        <f aca="true" t="shared" si="22" ref="J47:J55">+K47+O47</f>
        <v>0</v>
      </c>
      <c r="K47" s="325"/>
      <c r="L47" s="325"/>
      <c r="M47" s="75"/>
      <c r="N47" s="75"/>
      <c r="O47" s="75"/>
      <c r="P47" s="75"/>
      <c r="Q47" s="75"/>
      <c r="R47" s="75">
        <f t="shared" si="21"/>
        <v>0</v>
      </c>
      <c r="S47" s="271">
        <f t="shared" si="14"/>
        <v>0</v>
      </c>
      <c r="T47" s="58">
        <f t="shared" si="15"/>
        <v>0</v>
      </c>
      <c r="U47" s="95">
        <f t="shared" si="16"/>
        <v>0</v>
      </c>
      <c r="V47" s="95"/>
      <c r="W47" s="95">
        <f t="shared" si="17"/>
        <v>0</v>
      </c>
    </row>
    <row r="48" spans="1:23" s="125" customFormat="1" ht="31.5" hidden="1">
      <c r="A48" s="207" t="s">
        <v>366</v>
      </c>
      <c r="B48" s="207" t="s">
        <v>367</v>
      </c>
      <c r="C48" s="207" t="s">
        <v>337</v>
      </c>
      <c r="D48" s="206" t="s">
        <v>368</v>
      </c>
      <c r="E48" s="225">
        <f t="shared" si="20"/>
        <v>0</v>
      </c>
      <c r="F48" s="225"/>
      <c r="G48" s="225"/>
      <c r="H48" s="225"/>
      <c r="I48" s="225"/>
      <c r="J48" s="262">
        <f t="shared" si="22"/>
        <v>0</v>
      </c>
      <c r="K48" s="262"/>
      <c r="L48" s="262"/>
      <c r="M48" s="225"/>
      <c r="N48" s="225"/>
      <c r="O48" s="225"/>
      <c r="P48" s="225"/>
      <c r="Q48" s="225"/>
      <c r="R48" s="225">
        <f t="shared" si="21"/>
        <v>0</v>
      </c>
      <c r="S48" s="271">
        <f t="shared" si="14"/>
        <v>0</v>
      </c>
      <c r="T48" s="123">
        <f t="shared" si="15"/>
        <v>0</v>
      </c>
      <c r="U48" s="122">
        <f t="shared" si="16"/>
        <v>0</v>
      </c>
      <c r="V48" s="122"/>
      <c r="W48" s="122">
        <f t="shared" si="17"/>
        <v>0</v>
      </c>
    </row>
    <row r="49" spans="1:23" s="132" customFormat="1" ht="41.25" customHeight="1" hidden="1">
      <c r="A49" s="207" t="s">
        <v>369</v>
      </c>
      <c r="B49" s="207" t="s">
        <v>370</v>
      </c>
      <c r="C49" s="207" t="s">
        <v>337</v>
      </c>
      <c r="D49" s="206" t="s">
        <v>579</v>
      </c>
      <c r="E49" s="276">
        <f t="shared" si="20"/>
        <v>0</v>
      </c>
      <c r="F49" s="276"/>
      <c r="G49" s="276"/>
      <c r="H49" s="276"/>
      <c r="I49" s="276"/>
      <c r="J49" s="328">
        <f t="shared" si="22"/>
        <v>0</v>
      </c>
      <c r="K49" s="328"/>
      <c r="L49" s="328"/>
      <c r="M49" s="276"/>
      <c r="N49" s="276"/>
      <c r="O49" s="276"/>
      <c r="P49" s="276"/>
      <c r="Q49" s="276"/>
      <c r="R49" s="276">
        <f t="shared" si="21"/>
        <v>0</v>
      </c>
      <c r="S49" s="271">
        <f t="shared" si="14"/>
        <v>0</v>
      </c>
      <c r="T49" s="123"/>
      <c r="U49" s="122">
        <f t="shared" si="16"/>
        <v>0</v>
      </c>
      <c r="V49" s="122"/>
      <c r="W49" s="122">
        <f t="shared" si="17"/>
        <v>0</v>
      </c>
    </row>
    <row r="50" spans="1:23" s="130" customFormat="1" ht="33.75" customHeight="1" hidden="1">
      <c r="A50" s="207" t="s">
        <v>658</v>
      </c>
      <c r="B50" s="235">
        <v>4030</v>
      </c>
      <c r="C50" s="236" t="s">
        <v>306</v>
      </c>
      <c r="D50" s="209" t="s">
        <v>377</v>
      </c>
      <c r="E50" s="129">
        <f t="shared" si="20"/>
        <v>0</v>
      </c>
      <c r="F50" s="225"/>
      <c r="G50" s="225"/>
      <c r="H50" s="225"/>
      <c r="I50" s="129"/>
      <c r="J50" s="328">
        <f t="shared" si="22"/>
        <v>0</v>
      </c>
      <c r="K50" s="329"/>
      <c r="L50" s="329"/>
      <c r="M50" s="129"/>
      <c r="N50" s="129"/>
      <c r="O50" s="225"/>
      <c r="P50" s="225"/>
      <c r="Q50" s="129"/>
      <c r="R50" s="225">
        <f t="shared" si="21"/>
        <v>0</v>
      </c>
      <c r="S50" s="271">
        <f t="shared" si="14"/>
        <v>0</v>
      </c>
      <c r="T50" s="123">
        <f>S50-R50</f>
        <v>0</v>
      </c>
      <c r="U50" s="122">
        <f t="shared" si="16"/>
        <v>0</v>
      </c>
      <c r="V50" s="122"/>
      <c r="W50" s="122">
        <f t="shared" si="17"/>
        <v>0</v>
      </c>
    </row>
    <row r="51" spans="1:23" s="130" customFormat="1" ht="65.25" customHeight="1" hidden="1">
      <c r="A51" s="207" t="s">
        <v>659</v>
      </c>
      <c r="B51" s="207" t="s">
        <v>660</v>
      </c>
      <c r="C51" s="207" t="s">
        <v>271</v>
      </c>
      <c r="D51" s="206" t="s">
        <v>272</v>
      </c>
      <c r="E51" s="129">
        <f t="shared" si="20"/>
        <v>0</v>
      </c>
      <c r="F51" s="225"/>
      <c r="G51" s="225"/>
      <c r="H51" s="225"/>
      <c r="I51" s="129"/>
      <c r="J51" s="328">
        <f t="shared" si="22"/>
        <v>0</v>
      </c>
      <c r="K51" s="330"/>
      <c r="L51" s="330"/>
      <c r="M51" s="129"/>
      <c r="N51" s="129"/>
      <c r="O51" s="129"/>
      <c r="P51" s="129"/>
      <c r="Q51" s="129"/>
      <c r="R51" s="129">
        <f t="shared" si="21"/>
        <v>0</v>
      </c>
      <c r="S51" s="271">
        <f t="shared" si="14"/>
        <v>0</v>
      </c>
      <c r="T51" s="123">
        <f>S51-R51</f>
        <v>0</v>
      </c>
      <c r="U51" s="122">
        <f t="shared" si="16"/>
        <v>0</v>
      </c>
      <c r="V51" s="122"/>
      <c r="W51" s="122">
        <f t="shared" si="17"/>
        <v>0</v>
      </c>
    </row>
    <row r="52" spans="1:23" s="96" customFormat="1" ht="49.5" customHeight="1" hidden="1">
      <c r="A52" s="8" t="s">
        <v>661</v>
      </c>
      <c r="B52" s="8" t="s">
        <v>552</v>
      </c>
      <c r="C52" s="8" t="s">
        <v>472</v>
      </c>
      <c r="D52" s="7" t="s">
        <v>553</v>
      </c>
      <c r="E52" s="77">
        <f t="shared" si="20"/>
        <v>0</v>
      </c>
      <c r="F52" s="75"/>
      <c r="G52" s="75"/>
      <c r="H52" s="75"/>
      <c r="I52" s="75"/>
      <c r="J52" s="327">
        <f t="shared" si="22"/>
        <v>0</v>
      </c>
      <c r="K52" s="331"/>
      <c r="L52" s="331"/>
      <c r="M52" s="80"/>
      <c r="N52" s="80"/>
      <c r="O52" s="75"/>
      <c r="P52" s="75"/>
      <c r="Q52" s="75"/>
      <c r="R52" s="77">
        <f t="shared" si="21"/>
        <v>0</v>
      </c>
      <c r="S52" s="271">
        <f t="shared" si="14"/>
        <v>0</v>
      </c>
      <c r="T52" s="94">
        <f>S52-R52</f>
        <v>0</v>
      </c>
      <c r="U52" s="95">
        <f t="shared" si="16"/>
        <v>0</v>
      </c>
      <c r="V52" s="95"/>
      <c r="W52" s="95">
        <f t="shared" si="17"/>
        <v>0</v>
      </c>
    </row>
    <row r="53" spans="1:23" s="125" customFormat="1" ht="32.25" customHeight="1" hidden="1">
      <c r="A53" s="207" t="s">
        <v>662</v>
      </c>
      <c r="B53" s="277">
        <v>4082</v>
      </c>
      <c r="C53" s="207" t="s">
        <v>472</v>
      </c>
      <c r="D53" s="278" t="s">
        <v>480</v>
      </c>
      <c r="E53" s="225">
        <f t="shared" si="20"/>
        <v>0</v>
      </c>
      <c r="F53" s="225"/>
      <c r="G53" s="225"/>
      <c r="H53" s="225"/>
      <c r="I53" s="225"/>
      <c r="J53" s="328">
        <f t="shared" si="22"/>
        <v>0</v>
      </c>
      <c r="K53" s="332"/>
      <c r="L53" s="332"/>
      <c r="M53" s="279"/>
      <c r="N53" s="279"/>
      <c r="O53" s="225"/>
      <c r="P53" s="279"/>
      <c r="Q53" s="279"/>
      <c r="R53" s="225">
        <f t="shared" si="21"/>
        <v>0</v>
      </c>
      <c r="S53" s="271">
        <f t="shared" si="14"/>
        <v>0</v>
      </c>
      <c r="T53" s="123">
        <f>S53-R53</f>
        <v>0</v>
      </c>
      <c r="U53" s="122">
        <f t="shared" si="16"/>
        <v>0</v>
      </c>
      <c r="V53" s="122"/>
      <c r="W53" s="122">
        <f t="shared" si="17"/>
        <v>0</v>
      </c>
    </row>
    <row r="54" spans="1:23" s="96" customFormat="1" ht="20.25" customHeight="1" hidden="1">
      <c r="A54" s="8" t="s">
        <v>663</v>
      </c>
      <c r="B54" s="5">
        <v>5011</v>
      </c>
      <c r="C54" s="8" t="s">
        <v>339</v>
      </c>
      <c r="D54" s="9" t="s">
        <v>126</v>
      </c>
      <c r="E54" s="75">
        <f t="shared" si="20"/>
        <v>0</v>
      </c>
      <c r="F54" s="75"/>
      <c r="G54" s="75"/>
      <c r="H54" s="75"/>
      <c r="I54" s="75"/>
      <c r="J54" s="327">
        <f t="shared" si="22"/>
        <v>0</v>
      </c>
      <c r="K54" s="331"/>
      <c r="L54" s="331"/>
      <c r="M54" s="80"/>
      <c r="N54" s="80"/>
      <c r="O54" s="75"/>
      <c r="P54" s="80"/>
      <c r="Q54" s="80"/>
      <c r="R54" s="75">
        <f t="shared" si="21"/>
        <v>0</v>
      </c>
      <c r="S54" s="271">
        <f t="shared" si="14"/>
        <v>0</v>
      </c>
      <c r="T54" s="94"/>
      <c r="U54" s="95">
        <f t="shared" si="16"/>
        <v>0</v>
      </c>
      <c r="V54" s="95"/>
      <c r="W54" s="95">
        <f t="shared" si="17"/>
        <v>0</v>
      </c>
    </row>
    <row r="55" spans="1:23" s="96" customFormat="1" ht="15.75" customHeight="1" hidden="1">
      <c r="A55" s="8" t="s">
        <v>664</v>
      </c>
      <c r="B55" s="8" t="s">
        <v>408</v>
      </c>
      <c r="C55" s="8" t="s">
        <v>339</v>
      </c>
      <c r="D55" s="6" t="s">
        <v>665</v>
      </c>
      <c r="E55" s="75">
        <f t="shared" si="20"/>
        <v>0</v>
      </c>
      <c r="F55" s="75"/>
      <c r="G55" s="75"/>
      <c r="H55" s="75"/>
      <c r="I55" s="75"/>
      <c r="J55" s="327">
        <f t="shared" si="22"/>
        <v>0</v>
      </c>
      <c r="K55" s="331"/>
      <c r="L55" s="331"/>
      <c r="M55" s="80"/>
      <c r="N55" s="80"/>
      <c r="O55" s="75"/>
      <c r="P55" s="80"/>
      <c r="Q55" s="80"/>
      <c r="R55" s="75">
        <f t="shared" si="21"/>
        <v>0</v>
      </c>
      <c r="S55" s="271">
        <f t="shared" si="14"/>
        <v>0</v>
      </c>
      <c r="T55" s="94">
        <f>S55-R55</f>
        <v>0</v>
      </c>
      <c r="U55" s="95">
        <f t="shared" si="16"/>
        <v>0</v>
      </c>
      <c r="V55" s="95"/>
      <c r="W55" s="95">
        <f t="shared" si="17"/>
        <v>0</v>
      </c>
    </row>
    <row r="56" spans="1:23" s="135" customFormat="1" ht="53.25" customHeight="1" hidden="1">
      <c r="A56" s="280" t="s">
        <v>583</v>
      </c>
      <c r="B56" s="280"/>
      <c r="C56" s="280"/>
      <c r="D56" s="274" t="s">
        <v>202</v>
      </c>
      <c r="E56" s="227">
        <f aca="true" t="shared" si="23" ref="E56:K56">+E59+E61+E62+E63+E65+E66+E67+E69+E70+E71+E75+E74+E72+E76+E73+E68+E64+E77+E78+E79+E80+E60</f>
        <v>0</v>
      </c>
      <c r="F56" s="227">
        <f t="shared" si="23"/>
        <v>0</v>
      </c>
      <c r="G56" s="227">
        <f t="shared" si="23"/>
        <v>0</v>
      </c>
      <c r="H56" s="227">
        <f t="shared" si="23"/>
        <v>0</v>
      </c>
      <c r="I56" s="227">
        <f t="shared" si="23"/>
        <v>0</v>
      </c>
      <c r="J56" s="264">
        <f t="shared" si="23"/>
        <v>0</v>
      </c>
      <c r="K56" s="264">
        <f t="shared" si="23"/>
        <v>0</v>
      </c>
      <c r="L56" s="264"/>
      <c r="M56" s="227">
        <f aca="true" t="shared" si="24" ref="M56:R56">+M59+M61+M62+M63+M65+M66+M67+M69+M70+M71+M75+M74+M72+M76+M73+M68+M64+M77+M78+M79+M80+M60</f>
        <v>0</v>
      </c>
      <c r="N56" s="227">
        <f t="shared" si="24"/>
        <v>0</v>
      </c>
      <c r="O56" s="227">
        <f t="shared" si="24"/>
        <v>0</v>
      </c>
      <c r="P56" s="227">
        <f t="shared" si="24"/>
        <v>0</v>
      </c>
      <c r="Q56" s="227">
        <f t="shared" si="24"/>
        <v>0</v>
      </c>
      <c r="R56" s="227">
        <f t="shared" si="24"/>
        <v>0</v>
      </c>
      <c r="S56" s="271">
        <f t="shared" si="14"/>
        <v>0</v>
      </c>
      <c r="T56" s="134">
        <f>S56-R56</f>
        <v>0</v>
      </c>
      <c r="U56" s="122">
        <f t="shared" si="16"/>
        <v>0</v>
      </c>
      <c r="V56" s="122"/>
      <c r="W56" s="122">
        <f t="shared" si="17"/>
        <v>0</v>
      </c>
    </row>
    <row r="57" spans="1:24" s="135" customFormat="1" ht="49.5" customHeight="1" hidden="1">
      <c r="A57" s="280" t="s">
        <v>584</v>
      </c>
      <c r="B57" s="280"/>
      <c r="C57" s="280"/>
      <c r="D57" s="274" t="s">
        <v>202</v>
      </c>
      <c r="E57" s="227">
        <f aca="true" t="shared" si="25" ref="E57:K57">SUM(E59:E80)</f>
        <v>0</v>
      </c>
      <c r="F57" s="227">
        <f t="shared" si="25"/>
        <v>0</v>
      </c>
      <c r="G57" s="227">
        <f t="shared" si="25"/>
        <v>0</v>
      </c>
      <c r="H57" s="227">
        <f t="shared" si="25"/>
        <v>0</v>
      </c>
      <c r="I57" s="227">
        <f t="shared" si="25"/>
        <v>0</v>
      </c>
      <c r="J57" s="264">
        <f t="shared" si="25"/>
        <v>0</v>
      </c>
      <c r="K57" s="264">
        <f t="shared" si="25"/>
        <v>0</v>
      </c>
      <c r="L57" s="264"/>
      <c r="M57" s="227">
        <f aca="true" t="shared" si="26" ref="M57:R57">SUM(M59:M80)</f>
        <v>0</v>
      </c>
      <c r="N57" s="227">
        <f t="shared" si="26"/>
        <v>0</v>
      </c>
      <c r="O57" s="227">
        <f t="shared" si="26"/>
        <v>0</v>
      </c>
      <c r="P57" s="227">
        <f t="shared" si="26"/>
        <v>0</v>
      </c>
      <c r="Q57" s="227">
        <f t="shared" si="26"/>
        <v>0</v>
      </c>
      <c r="R57" s="227">
        <f t="shared" si="26"/>
        <v>0</v>
      </c>
      <c r="S57" s="271">
        <f t="shared" si="14"/>
        <v>0</v>
      </c>
      <c r="T57" s="134">
        <f>S57-R57</f>
        <v>0</v>
      </c>
      <c r="U57" s="122">
        <f t="shared" si="16"/>
        <v>0</v>
      </c>
      <c r="V57" s="122"/>
      <c r="W57" s="122">
        <f t="shared" si="17"/>
        <v>0</v>
      </c>
      <c r="X57" s="134"/>
    </row>
    <row r="58" spans="1:24" s="135" customFormat="1" ht="24.75" customHeight="1" hidden="1">
      <c r="A58" s="280"/>
      <c r="B58" s="280"/>
      <c r="C58" s="280"/>
      <c r="D58" s="274"/>
      <c r="E58" s="133">
        <f aca="true" t="shared" si="27" ref="E58:K58">E57-E59-E60-E61-E76</f>
        <v>0</v>
      </c>
      <c r="F58" s="133">
        <f t="shared" si="27"/>
        <v>0</v>
      </c>
      <c r="G58" s="133">
        <f t="shared" si="27"/>
        <v>0</v>
      </c>
      <c r="H58" s="133">
        <f t="shared" si="27"/>
        <v>0</v>
      </c>
      <c r="I58" s="133">
        <f t="shared" si="27"/>
        <v>0</v>
      </c>
      <c r="J58" s="264">
        <f t="shared" si="27"/>
        <v>0</v>
      </c>
      <c r="K58" s="264">
        <f t="shared" si="27"/>
        <v>0</v>
      </c>
      <c r="L58" s="264"/>
      <c r="M58" s="133">
        <f aca="true" t="shared" si="28" ref="M58:R58">M57-M59-M60-M61-M76</f>
        <v>0</v>
      </c>
      <c r="N58" s="133">
        <f t="shared" si="28"/>
        <v>0</v>
      </c>
      <c r="O58" s="133">
        <f t="shared" si="28"/>
        <v>0</v>
      </c>
      <c r="P58" s="133">
        <f t="shared" si="28"/>
        <v>0</v>
      </c>
      <c r="Q58" s="133">
        <f t="shared" si="28"/>
        <v>0</v>
      </c>
      <c r="R58" s="133">
        <f t="shared" si="28"/>
        <v>0</v>
      </c>
      <c r="S58" s="271">
        <f t="shared" si="14"/>
        <v>0</v>
      </c>
      <c r="T58" s="134"/>
      <c r="U58" s="122">
        <f t="shared" si="16"/>
        <v>0</v>
      </c>
      <c r="V58" s="122"/>
      <c r="W58" s="122">
        <f t="shared" si="17"/>
        <v>0</v>
      </c>
      <c r="X58" s="134"/>
    </row>
    <row r="59" spans="1:23" ht="78" customHeight="1" hidden="1">
      <c r="A59" s="207" t="s">
        <v>203</v>
      </c>
      <c r="B59" s="207" t="s">
        <v>204</v>
      </c>
      <c r="C59" s="207" t="s">
        <v>205</v>
      </c>
      <c r="D59" s="209" t="s">
        <v>206</v>
      </c>
      <c r="E59" s="136">
        <f aca="true" t="shared" si="29" ref="E59:E80">F59+I59</f>
        <v>0</v>
      </c>
      <c r="F59" s="225"/>
      <c r="G59" s="136"/>
      <c r="H59" s="136"/>
      <c r="I59" s="136"/>
      <c r="J59" s="262">
        <f aca="true" t="shared" si="30" ref="J59:J80">+K59+O59</f>
        <v>0</v>
      </c>
      <c r="K59" s="262"/>
      <c r="L59" s="262"/>
      <c r="M59" s="136"/>
      <c r="N59" s="136"/>
      <c r="O59" s="136"/>
      <c r="P59" s="136"/>
      <c r="Q59" s="136"/>
      <c r="R59" s="136">
        <f aca="true" t="shared" si="31" ref="R59:R80">+J59+E59</f>
        <v>0</v>
      </c>
      <c r="S59" s="271">
        <f t="shared" si="14"/>
        <v>0</v>
      </c>
      <c r="T59" s="134">
        <f>S59-R59</f>
        <v>0</v>
      </c>
      <c r="U59" s="122">
        <f t="shared" si="16"/>
        <v>0</v>
      </c>
      <c r="V59" s="122"/>
      <c r="W59" s="122">
        <f t="shared" si="17"/>
        <v>0</v>
      </c>
    </row>
    <row r="60" spans="1:23" ht="18.75" customHeight="1" hidden="1">
      <c r="A60" s="207" t="s">
        <v>560</v>
      </c>
      <c r="B60" s="207" t="s">
        <v>561</v>
      </c>
      <c r="C60" s="207" t="s">
        <v>305</v>
      </c>
      <c r="D60" s="209" t="s">
        <v>466</v>
      </c>
      <c r="E60" s="136">
        <f t="shared" si="29"/>
        <v>0</v>
      </c>
      <c r="F60" s="136"/>
      <c r="G60" s="136"/>
      <c r="H60" s="136"/>
      <c r="I60" s="136"/>
      <c r="J60" s="262">
        <f t="shared" si="30"/>
        <v>0</v>
      </c>
      <c r="K60" s="262"/>
      <c r="L60" s="262"/>
      <c r="M60" s="136"/>
      <c r="N60" s="136"/>
      <c r="O60" s="136"/>
      <c r="P60" s="136"/>
      <c r="Q60" s="136"/>
      <c r="R60" s="136">
        <f t="shared" si="31"/>
        <v>0</v>
      </c>
      <c r="S60" s="271">
        <f t="shared" si="14"/>
        <v>0</v>
      </c>
      <c r="T60" s="134">
        <f>S60-R60</f>
        <v>0</v>
      </c>
      <c r="U60" s="122">
        <f t="shared" si="16"/>
        <v>0</v>
      </c>
      <c r="V60" s="122"/>
      <c r="W60" s="122">
        <f t="shared" si="17"/>
        <v>0</v>
      </c>
    </row>
    <row r="61" spans="1:23" ht="14.25" customHeight="1" hidden="1">
      <c r="A61" s="207"/>
      <c r="B61" s="207"/>
      <c r="C61" s="207"/>
      <c r="D61" s="206"/>
      <c r="E61" s="136">
        <f t="shared" si="29"/>
        <v>0</v>
      </c>
      <c r="F61" s="136"/>
      <c r="G61" s="136"/>
      <c r="H61" s="136"/>
      <c r="I61" s="136"/>
      <c r="J61" s="262">
        <f t="shared" si="30"/>
        <v>0</v>
      </c>
      <c r="K61" s="262"/>
      <c r="L61" s="262"/>
      <c r="M61" s="136"/>
      <c r="N61" s="136"/>
      <c r="O61" s="136"/>
      <c r="P61" s="136"/>
      <c r="Q61" s="136"/>
      <c r="R61" s="136">
        <f t="shared" si="31"/>
        <v>0</v>
      </c>
      <c r="S61" s="271">
        <f t="shared" si="14"/>
        <v>0</v>
      </c>
      <c r="T61" s="134">
        <f>S61-R61</f>
        <v>0</v>
      </c>
      <c r="U61" s="122">
        <f t="shared" si="16"/>
        <v>0</v>
      </c>
      <c r="V61" s="122"/>
      <c r="W61" s="122">
        <f t="shared" si="17"/>
        <v>0</v>
      </c>
    </row>
    <row r="62" spans="1:23" ht="20.25" customHeight="1" hidden="1">
      <c r="A62" s="207"/>
      <c r="B62" s="207"/>
      <c r="C62" s="207"/>
      <c r="D62" s="206"/>
      <c r="E62" s="136">
        <f t="shared" si="29"/>
        <v>0</v>
      </c>
      <c r="F62" s="136"/>
      <c r="G62" s="136"/>
      <c r="H62" s="136"/>
      <c r="I62" s="136"/>
      <c r="J62" s="262">
        <f t="shared" si="30"/>
        <v>0</v>
      </c>
      <c r="K62" s="262"/>
      <c r="L62" s="262"/>
      <c r="M62" s="136"/>
      <c r="N62" s="136"/>
      <c r="O62" s="136"/>
      <c r="P62" s="136"/>
      <c r="Q62" s="136"/>
      <c r="R62" s="136">
        <f t="shared" si="31"/>
        <v>0</v>
      </c>
      <c r="S62" s="271">
        <f t="shared" si="14"/>
        <v>0</v>
      </c>
      <c r="T62" s="134"/>
      <c r="U62" s="122">
        <f t="shared" si="16"/>
        <v>0</v>
      </c>
      <c r="V62" s="122"/>
      <c r="W62" s="122">
        <f t="shared" si="17"/>
        <v>0</v>
      </c>
    </row>
    <row r="63" spans="1:23" ht="15" customHeight="1" hidden="1">
      <c r="A63" s="207"/>
      <c r="B63" s="207"/>
      <c r="C63" s="207"/>
      <c r="D63" s="206"/>
      <c r="E63" s="136">
        <f t="shared" si="29"/>
        <v>0</v>
      </c>
      <c r="F63" s="136"/>
      <c r="G63" s="136"/>
      <c r="H63" s="136"/>
      <c r="I63" s="136"/>
      <c r="J63" s="262">
        <f t="shared" si="30"/>
        <v>0</v>
      </c>
      <c r="K63" s="262"/>
      <c r="L63" s="262"/>
      <c r="M63" s="136"/>
      <c r="N63" s="136"/>
      <c r="O63" s="136"/>
      <c r="P63" s="136"/>
      <c r="Q63" s="136"/>
      <c r="R63" s="136">
        <f t="shared" si="31"/>
        <v>0</v>
      </c>
      <c r="S63" s="271">
        <f t="shared" si="14"/>
        <v>0</v>
      </c>
      <c r="T63" s="134">
        <f aca="true" t="shared" si="32" ref="T63:T82">S63-R63</f>
        <v>0</v>
      </c>
      <c r="U63" s="122">
        <f t="shared" si="16"/>
        <v>0</v>
      </c>
      <c r="V63" s="122"/>
      <c r="W63" s="122">
        <f t="shared" si="17"/>
        <v>0</v>
      </c>
    </row>
    <row r="64" spans="1:23" ht="27.75" customHeight="1" hidden="1">
      <c r="A64" s="207"/>
      <c r="B64" s="207"/>
      <c r="C64" s="207"/>
      <c r="D64" s="206"/>
      <c r="E64" s="136">
        <f t="shared" si="29"/>
        <v>0</v>
      </c>
      <c r="F64" s="136"/>
      <c r="G64" s="136"/>
      <c r="H64" s="136"/>
      <c r="I64" s="136"/>
      <c r="J64" s="262">
        <f t="shared" si="30"/>
        <v>0</v>
      </c>
      <c r="K64" s="262"/>
      <c r="L64" s="262"/>
      <c r="M64" s="136"/>
      <c r="N64" s="136"/>
      <c r="O64" s="136"/>
      <c r="P64" s="136"/>
      <c r="Q64" s="136"/>
      <c r="R64" s="136">
        <f t="shared" si="31"/>
        <v>0</v>
      </c>
      <c r="S64" s="271">
        <f t="shared" si="14"/>
        <v>0</v>
      </c>
      <c r="T64" s="134">
        <f t="shared" si="32"/>
        <v>0</v>
      </c>
      <c r="U64" s="122">
        <f t="shared" si="16"/>
        <v>0</v>
      </c>
      <c r="V64" s="122"/>
      <c r="W64" s="122">
        <f t="shared" si="17"/>
        <v>0</v>
      </c>
    </row>
    <row r="65" spans="1:23" ht="12.75" customHeight="1" hidden="1">
      <c r="A65" s="207"/>
      <c r="B65" s="207"/>
      <c r="C65" s="207"/>
      <c r="D65" s="206"/>
      <c r="E65" s="136">
        <f t="shared" si="29"/>
        <v>0</v>
      </c>
      <c r="F65" s="136"/>
      <c r="G65" s="136"/>
      <c r="H65" s="136"/>
      <c r="I65" s="136"/>
      <c r="J65" s="262">
        <f t="shared" si="30"/>
        <v>0</v>
      </c>
      <c r="K65" s="262"/>
      <c r="L65" s="262"/>
      <c r="M65" s="136"/>
      <c r="N65" s="136"/>
      <c r="O65" s="136"/>
      <c r="P65" s="136"/>
      <c r="Q65" s="136"/>
      <c r="R65" s="136">
        <f t="shared" si="31"/>
        <v>0</v>
      </c>
      <c r="S65" s="271">
        <f t="shared" si="14"/>
        <v>0</v>
      </c>
      <c r="T65" s="134">
        <f t="shared" si="32"/>
        <v>0</v>
      </c>
      <c r="U65" s="122">
        <f t="shared" si="16"/>
        <v>0</v>
      </c>
      <c r="V65" s="122"/>
      <c r="W65" s="122">
        <f t="shared" si="17"/>
        <v>0</v>
      </c>
    </row>
    <row r="66" spans="1:23" ht="18.75" customHeight="1" hidden="1">
      <c r="A66" s="207"/>
      <c r="B66" s="207"/>
      <c r="C66" s="207"/>
      <c r="D66" s="206"/>
      <c r="E66" s="136">
        <f t="shared" si="29"/>
        <v>0</v>
      </c>
      <c r="F66" s="136"/>
      <c r="G66" s="136"/>
      <c r="H66" s="136"/>
      <c r="I66" s="136"/>
      <c r="J66" s="262">
        <f t="shared" si="30"/>
        <v>0</v>
      </c>
      <c r="K66" s="262"/>
      <c r="L66" s="262"/>
      <c r="M66" s="136"/>
      <c r="N66" s="136"/>
      <c r="O66" s="136"/>
      <c r="P66" s="136"/>
      <c r="Q66" s="136"/>
      <c r="R66" s="136">
        <f t="shared" si="31"/>
        <v>0</v>
      </c>
      <c r="S66" s="271">
        <f t="shared" si="14"/>
        <v>0</v>
      </c>
      <c r="T66" s="134">
        <f t="shared" si="32"/>
        <v>0</v>
      </c>
      <c r="U66" s="122">
        <f t="shared" si="16"/>
        <v>0</v>
      </c>
      <c r="V66" s="122"/>
      <c r="W66" s="122">
        <f t="shared" si="17"/>
        <v>0</v>
      </c>
    </row>
    <row r="67" spans="1:23" ht="11.25" customHeight="1" hidden="1">
      <c r="A67" s="207"/>
      <c r="B67" s="207"/>
      <c r="C67" s="207"/>
      <c r="D67" s="206"/>
      <c r="E67" s="136">
        <f t="shared" si="29"/>
        <v>0</v>
      </c>
      <c r="F67" s="136"/>
      <c r="G67" s="136"/>
      <c r="H67" s="136"/>
      <c r="I67" s="136"/>
      <c r="J67" s="262">
        <f t="shared" si="30"/>
        <v>0</v>
      </c>
      <c r="K67" s="262"/>
      <c r="L67" s="262"/>
      <c r="M67" s="136"/>
      <c r="N67" s="136"/>
      <c r="O67" s="136"/>
      <c r="P67" s="136"/>
      <c r="Q67" s="136"/>
      <c r="R67" s="136">
        <f t="shared" si="31"/>
        <v>0</v>
      </c>
      <c r="S67" s="271">
        <f t="shared" si="14"/>
        <v>0</v>
      </c>
      <c r="T67" s="134">
        <f t="shared" si="32"/>
        <v>0</v>
      </c>
      <c r="U67" s="122">
        <f t="shared" si="16"/>
        <v>0</v>
      </c>
      <c r="V67" s="122"/>
      <c r="W67" s="122">
        <f t="shared" si="17"/>
        <v>0</v>
      </c>
    </row>
    <row r="68" spans="1:23" ht="20.25" customHeight="1" hidden="1">
      <c r="A68" s="207"/>
      <c r="B68" s="207"/>
      <c r="C68" s="207"/>
      <c r="D68" s="206"/>
      <c r="E68" s="136">
        <f t="shared" si="29"/>
        <v>0</v>
      </c>
      <c r="F68" s="136"/>
      <c r="G68" s="136"/>
      <c r="H68" s="136"/>
      <c r="I68" s="136"/>
      <c r="J68" s="262">
        <f t="shared" si="30"/>
        <v>0</v>
      </c>
      <c r="K68" s="262"/>
      <c r="L68" s="262"/>
      <c r="M68" s="136"/>
      <c r="N68" s="136"/>
      <c r="O68" s="136"/>
      <c r="P68" s="136"/>
      <c r="Q68" s="136"/>
      <c r="R68" s="136">
        <f t="shared" si="31"/>
        <v>0</v>
      </c>
      <c r="S68" s="271">
        <f t="shared" si="14"/>
        <v>0</v>
      </c>
      <c r="T68" s="134">
        <f t="shared" si="32"/>
        <v>0</v>
      </c>
      <c r="U68" s="122">
        <f t="shared" si="16"/>
        <v>0</v>
      </c>
      <c r="V68" s="122"/>
      <c r="W68" s="122">
        <f t="shared" si="17"/>
        <v>0</v>
      </c>
    </row>
    <row r="69" spans="1:23" ht="11.25" customHeight="1" hidden="1">
      <c r="A69" s="207"/>
      <c r="B69" s="207"/>
      <c r="C69" s="207"/>
      <c r="D69" s="206"/>
      <c r="E69" s="136">
        <f t="shared" si="29"/>
        <v>0</v>
      </c>
      <c r="F69" s="136"/>
      <c r="G69" s="136"/>
      <c r="H69" s="136"/>
      <c r="I69" s="136"/>
      <c r="J69" s="262">
        <f t="shared" si="30"/>
        <v>0</v>
      </c>
      <c r="K69" s="262"/>
      <c r="L69" s="262"/>
      <c r="M69" s="136"/>
      <c r="N69" s="136"/>
      <c r="O69" s="136"/>
      <c r="P69" s="136"/>
      <c r="Q69" s="136"/>
      <c r="R69" s="136">
        <f t="shared" si="31"/>
        <v>0</v>
      </c>
      <c r="S69" s="271">
        <f aca="true" t="shared" si="33" ref="S69:S98">+E69+J69</f>
        <v>0</v>
      </c>
      <c r="T69" s="134">
        <f t="shared" si="32"/>
        <v>0</v>
      </c>
      <c r="U69" s="122">
        <f aca="true" t="shared" si="34" ref="U69:U93">Q69-P69</f>
        <v>0</v>
      </c>
      <c r="V69" s="122"/>
      <c r="W69" s="122">
        <f aca="true" t="shared" si="35" ref="W69:W93">P69-O69</f>
        <v>0</v>
      </c>
    </row>
    <row r="70" spans="1:23" ht="12.75" customHeight="1" hidden="1">
      <c r="A70" s="207"/>
      <c r="B70" s="207"/>
      <c r="C70" s="207"/>
      <c r="D70" s="206"/>
      <c r="E70" s="136">
        <f t="shared" si="29"/>
        <v>0</v>
      </c>
      <c r="F70" s="136"/>
      <c r="G70" s="136"/>
      <c r="H70" s="136"/>
      <c r="I70" s="136"/>
      <c r="J70" s="262">
        <f t="shared" si="30"/>
        <v>0</v>
      </c>
      <c r="K70" s="262"/>
      <c r="L70" s="262"/>
      <c r="M70" s="136"/>
      <c r="N70" s="136"/>
      <c r="O70" s="136"/>
      <c r="P70" s="136"/>
      <c r="Q70" s="136"/>
      <c r="R70" s="136">
        <f t="shared" si="31"/>
        <v>0</v>
      </c>
      <c r="S70" s="271">
        <f t="shared" si="33"/>
        <v>0</v>
      </c>
      <c r="T70" s="134">
        <f t="shared" si="32"/>
        <v>0</v>
      </c>
      <c r="U70" s="122">
        <f t="shared" si="34"/>
        <v>0</v>
      </c>
      <c r="V70" s="122"/>
      <c r="W70" s="122">
        <f t="shared" si="35"/>
        <v>0</v>
      </c>
    </row>
    <row r="71" spans="1:23" ht="12.75" customHeight="1" hidden="1">
      <c r="A71" s="207"/>
      <c r="B71" s="207"/>
      <c r="C71" s="207"/>
      <c r="D71" s="206"/>
      <c r="E71" s="136">
        <f t="shared" si="29"/>
        <v>0</v>
      </c>
      <c r="F71" s="136"/>
      <c r="G71" s="136"/>
      <c r="H71" s="136"/>
      <c r="I71" s="136"/>
      <c r="J71" s="262">
        <f t="shared" si="30"/>
        <v>0</v>
      </c>
      <c r="K71" s="262"/>
      <c r="L71" s="262"/>
      <c r="M71" s="136"/>
      <c r="N71" s="136"/>
      <c r="O71" s="136"/>
      <c r="P71" s="136"/>
      <c r="Q71" s="136"/>
      <c r="R71" s="136">
        <f t="shared" si="31"/>
        <v>0</v>
      </c>
      <c r="S71" s="271">
        <f t="shared" si="33"/>
        <v>0</v>
      </c>
      <c r="T71" s="134">
        <f t="shared" si="32"/>
        <v>0</v>
      </c>
      <c r="U71" s="122">
        <f t="shared" si="34"/>
        <v>0</v>
      </c>
      <c r="V71" s="122"/>
      <c r="W71" s="122">
        <f t="shared" si="35"/>
        <v>0</v>
      </c>
    </row>
    <row r="72" spans="1:23" s="139" customFormat="1" ht="35.25" customHeight="1" hidden="1">
      <c r="A72" s="126"/>
      <c r="B72" s="126"/>
      <c r="C72" s="137"/>
      <c r="D72" s="210"/>
      <c r="E72" s="128">
        <f t="shared" si="29"/>
        <v>0</v>
      </c>
      <c r="F72" s="129"/>
      <c r="G72" s="129"/>
      <c r="H72" s="129"/>
      <c r="I72" s="129"/>
      <c r="J72" s="329">
        <f t="shared" si="30"/>
        <v>0</v>
      </c>
      <c r="K72" s="333"/>
      <c r="L72" s="333"/>
      <c r="M72" s="138"/>
      <c r="N72" s="138"/>
      <c r="O72" s="129"/>
      <c r="P72" s="138"/>
      <c r="Q72" s="138"/>
      <c r="R72" s="129">
        <f t="shared" si="31"/>
        <v>0</v>
      </c>
      <c r="S72" s="271">
        <f t="shared" si="33"/>
        <v>0</v>
      </c>
      <c r="T72" s="134">
        <f t="shared" si="32"/>
        <v>0</v>
      </c>
      <c r="U72" s="122">
        <f t="shared" si="34"/>
        <v>0</v>
      </c>
      <c r="V72" s="122"/>
      <c r="W72" s="122">
        <f t="shared" si="35"/>
        <v>0</v>
      </c>
    </row>
    <row r="73" spans="1:23" s="64" customFormat="1" ht="14.25" customHeight="1" hidden="1">
      <c r="A73" s="63" t="s">
        <v>588</v>
      </c>
      <c r="B73" s="63" t="s">
        <v>371</v>
      </c>
      <c r="C73" s="66" t="s">
        <v>305</v>
      </c>
      <c r="D73" s="67" t="s">
        <v>372</v>
      </c>
      <c r="E73" s="78">
        <f t="shared" si="29"/>
        <v>0</v>
      </c>
      <c r="F73" s="77"/>
      <c r="G73" s="77"/>
      <c r="H73" s="77"/>
      <c r="I73" s="77"/>
      <c r="J73" s="334">
        <f t="shared" si="30"/>
        <v>0</v>
      </c>
      <c r="K73" s="335"/>
      <c r="L73" s="335"/>
      <c r="M73" s="79"/>
      <c r="N73" s="79"/>
      <c r="O73" s="77"/>
      <c r="P73" s="79"/>
      <c r="Q73" s="79"/>
      <c r="R73" s="77">
        <f t="shared" si="31"/>
        <v>0</v>
      </c>
      <c r="S73" s="271">
        <f t="shared" si="33"/>
        <v>0</v>
      </c>
      <c r="T73" s="58">
        <f t="shared" si="32"/>
        <v>0</v>
      </c>
      <c r="U73" s="95">
        <f t="shared" si="34"/>
        <v>0</v>
      </c>
      <c r="V73" s="95"/>
      <c r="W73" s="95">
        <f t="shared" si="35"/>
        <v>0</v>
      </c>
    </row>
    <row r="74" spans="1:23" s="139" customFormat="1" ht="14.25" customHeight="1" hidden="1">
      <c r="A74" s="126"/>
      <c r="B74" s="126"/>
      <c r="C74" s="137"/>
      <c r="D74" s="210"/>
      <c r="E74" s="128">
        <f t="shared" si="29"/>
        <v>0</v>
      </c>
      <c r="F74" s="129"/>
      <c r="G74" s="129"/>
      <c r="H74" s="129"/>
      <c r="I74" s="129"/>
      <c r="J74" s="329">
        <f t="shared" si="30"/>
        <v>0</v>
      </c>
      <c r="K74" s="333"/>
      <c r="L74" s="333"/>
      <c r="M74" s="138"/>
      <c r="N74" s="138"/>
      <c r="O74" s="129"/>
      <c r="P74" s="138"/>
      <c r="Q74" s="138"/>
      <c r="R74" s="129">
        <f t="shared" si="31"/>
        <v>0</v>
      </c>
      <c r="S74" s="271">
        <f t="shared" si="33"/>
        <v>0</v>
      </c>
      <c r="T74" s="134">
        <f t="shared" si="32"/>
        <v>0</v>
      </c>
      <c r="U74" s="122">
        <f t="shared" si="34"/>
        <v>0</v>
      </c>
      <c r="V74" s="122"/>
      <c r="W74" s="122">
        <f t="shared" si="35"/>
        <v>0</v>
      </c>
    </row>
    <row r="75" spans="1:23" s="139" customFormat="1" ht="36.75" customHeight="1" hidden="1">
      <c r="A75" s="207" t="s">
        <v>373</v>
      </c>
      <c r="B75" s="207" t="s">
        <v>374</v>
      </c>
      <c r="C75" s="207" t="s">
        <v>305</v>
      </c>
      <c r="D75" s="210" t="s">
        <v>375</v>
      </c>
      <c r="E75" s="225">
        <f t="shared" si="29"/>
        <v>0</v>
      </c>
      <c r="F75" s="225"/>
      <c r="G75" s="225"/>
      <c r="H75" s="129"/>
      <c r="I75" s="129"/>
      <c r="J75" s="329">
        <f t="shared" si="30"/>
        <v>0</v>
      </c>
      <c r="K75" s="333"/>
      <c r="L75" s="333"/>
      <c r="M75" s="138"/>
      <c r="N75" s="138"/>
      <c r="O75" s="129"/>
      <c r="P75" s="138"/>
      <c r="Q75" s="138"/>
      <c r="R75" s="129">
        <f t="shared" si="31"/>
        <v>0</v>
      </c>
      <c r="S75" s="271">
        <f t="shared" si="33"/>
        <v>0</v>
      </c>
      <c r="T75" s="134">
        <f t="shared" si="32"/>
        <v>0</v>
      </c>
      <c r="U75" s="122">
        <f t="shared" si="34"/>
        <v>0</v>
      </c>
      <c r="V75" s="122"/>
      <c r="W75" s="122">
        <f t="shared" si="35"/>
        <v>0</v>
      </c>
    </row>
    <row r="76" spans="1:23" s="91" customFormat="1" ht="18" customHeight="1" hidden="1">
      <c r="A76" s="8" t="s">
        <v>376</v>
      </c>
      <c r="B76" s="8" t="s">
        <v>471</v>
      </c>
      <c r="C76" s="8" t="s">
        <v>306</v>
      </c>
      <c r="D76" s="7" t="s">
        <v>377</v>
      </c>
      <c r="E76" s="76">
        <f t="shared" si="29"/>
        <v>0</v>
      </c>
      <c r="F76" s="76"/>
      <c r="G76" s="76"/>
      <c r="H76" s="76"/>
      <c r="I76" s="76"/>
      <c r="J76" s="325">
        <f t="shared" si="30"/>
        <v>0</v>
      </c>
      <c r="K76" s="325"/>
      <c r="L76" s="325"/>
      <c r="M76" s="76"/>
      <c r="N76" s="76"/>
      <c r="O76" s="76"/>
      <c r="P76" s="76"/>
      <c r="Q76" s="76"/>
      <c r="R76" s="76">
        <f t="shared" si="31"/>
        <v>0</v>
      </c>
      <c r="S76" s="271">
        <f t="shared" si="33"/>
        <v>0</v>
      </c>
      <c r="T76" s="53">
        <f t="shared" si="32"/>
        <v>0</v>
      </c>
      <c r="U76" s="95">
        <f t="shared" si="34"/>
        <v>0</v>
      </c>
      <c r="V76" s="95"/>
      <c r="W76" s="95">
        <f t="shared" si="35"/>
        <v>0</v>
      </c>
    </row>
    <row r="77" spans="1:23" ht="18" customHeight="1" hidden="1">
      <c r="A77" s="207"/>
      <c r="B77" s="207"/>
      <c r="C77" s="207"/>
      <c r="D77" s="206"/>
      <c r="E77" s="136">
        <f t="shared" si="29"/>
        <v>0</v>
      </c>
      <c r="F77" s="136"/>
      <c r="G77" s="136"/>
      <c r="H77" s="136"/>
      <c r="I77" s="136"/>
      <c r="J77" s="262">
        <f t="shared" si="30"/>
        <v>0</v>
      </c>
      <c r="K77" s="262"/>
      <c r="L77" s="262"/>
      <c r="M77" s="136"/>
      <c r="N77" s="136"/>
      <c r="O77" s="136"/>
      <c r="P77" s="136"/>
      <c r="Q77" s="136"/>
      <c r="R77" s="136">
        <f t="shared" si="31"/>
        <v>0</v>
      </c>
      <c r="S77" s="271">
        <f t="shared" si="33"/>
        <v>0</v>
      </c>
      <c r="T77" s="134">
        <f t="shared" si="32"/>
        <v>0</v>
      </c>
      <c r="U77" s="122">
        <f t="shared" si="34"/>
        <v>0</v>
      </c>
      <c r="V77" s="122"/>
      <c r="W77" s="122">
        <f t="shared" si="35"/>
        <v>0</v>
      </c>
    </row>
    <row r="78" spans="1:23" s="91" customFormat="1" ht="21" customHeight="1" hidden="1">
      <c r="A78" s="8" t="s">
        <v>118</v>
      </c>
      <c r="B78" s="8" t="s">
        <v>119</v>
      </c>
      <c r="C78" s="8" t="s">
        <v>212</v>
      </c>
      <c r="D78" s="7" t="s">
        <v>154</v>
      </c>
      <c r="E78" s="76">
        <f t="shared" si="29"/>
        <v>0</v>
      </c>
      <c r="F78" s="76"/>
      <c r="G78" s="76"/>
      <c r="H78" s="76"/>
      <c r="I78" s="76"/>
      <c r="J78" s="325">
        <f t="shared" si="30"/>
        <v>0</v>
      </c>
      <c r="K78" s="325"/>
      <c r="L78" s="325"/>
      <c r="M78" s="76"/>
      <c r="N78" s="76"/>
      <c r="O78" s="76"/>
      <c r="P78" s="76"/>
      <c r="Q78" s="76"/>
      <c r="R78" s="76">
        <f t="shared" si="31"/>
        <v>0</v>
      </c>
      <c r="S78" s="271">
        <f t="shared" si="33"/>
        <v>0</v>
      </c>
      <c r="T78" s="58">
        <f t="shared" si="32"/>
        <v>0</v>
      </c>
      <c r="U78" s="95">
        <f t="shared" si="34"/>
        <v>0</v>
      </c>
      <c r="V78" s="95"/>
      <c r="W78" s="95">
        <f t="shared" si="35"/>
        <v>0</v>
      </c>
    </row>
    <row r="79" spans="1:23" ht="14.25" customHeight="1" hidden="1">
      <c r="A79" s="207"/>
      <c r="B79" s="207"/>
      <c r="C79" s="207"/>
      <c r="D79" s="206"/>
      <c r="E79" s="136">
        <f t="shared" si="29"/>
        <v>0</v>
      </c>
      <c r="F79" s="136"/>
      <c r="G79" s="136"/>
      <c r="H79" s="136"/>
      <c r="I79" s="136"/>
      <c r="J79" s="262">
        <f t="shared" si="30"/>
        <v>0</v>
      </c>
      <c r="K79" s="262"/>
      <c r="L79" s="262"/>
      <c r="M79" s="136"/>
      <c r="N79" s="136"/>
      <c r="O79" s="136"/>
      <c r="P79" s="136"/>
      <c r="Q79" s="136"/>
      <c r="R79" s="136">
        <f t="shared" si="31"/>
        <v>0</v>
      </c>
      <c r="S79" s="271">
        <f t="shared" si="33"/>
        <v>0</v>
      </c>
      <c r="T79" s="134">
        <f t="shared" si="32"/>
        <v>0</v>
      </c>
      <c r="U79" s="122">
        <f t="shared" si="34"/>
        <v>0</v>
      </c>
      <c r="V79" s="122"/>
      <c r="W79" s="122">
        <f t="shared" si="35"/>
        <v>0</v>
      </c>
    </row>
    <row r="80" spans="1:23" s="281" customFormat="1" ht="15.75" customHeight="1" hidden="1">
      <c r="A80" s="8" t="s">
        <v>155</v>
      </c>
      <c r="B80" s="5">
        <v>9770</v>
      </c>
      <c r="C80" s="8" t="s">
        <v>212</v>
      </c>
      <c r="D80" s="7" t="s">
        <v>156</v>
      </c>
      <c r="E80" s="76">
        <f t="shared" si="29"/>
        <v>0</v>
      </c>
      <c r="F80" s="11"/>
      <c r="G80" s="11"/>
      <c r="H80" s="11"/>
      <c r="I80" s="11"/>
      <c r="J80" s="325">
        <f t="shared" si="30"/>
        <v>0</v>
      </c>
      <c r="K80" s="327"/>
      <c r="L80" s="327"/>
      <c r="M80" s="11"/>
      <c r="N80" s="11"/>
      <c r="O80" s="11"/>
      <c r="P80" s="11"/>
      <c r="Q80" s="11"/>
      <c r="R80" s="76">
        <f t="shared" si="31"/>
        <v>0</v>
      </c>
      <c r="S80" s="271">
        <f t="shared" si="33"/>
        <v>0</v>
      </c>
      <c r="T80" s="58">
        <f t="shared" si="32"/>
        <v>0</v>
      </c>
      <c r="U80" s="95">
        <f t="shared" si="34"/>
        <v>0</v>
      </c>
      <c r="V80" s="95"/>
      <c r="W80" s="95">
        <f t="shared" si="35"/>
        <v>0</v>
      </c>
    </row>
    <row r="81" spans="1:23" s="135" customFormat="1" ht="67.5" customHeight="1" hidden="1">
      <c r="A81" s="280" t="s">
        <v>159</v>
      </c>
      <c r="B81" s="254"/>
      <c r="C81" s="280"/>
      <c r="D81" s="274" t="s">
        <v>467</v>
      </c>
      <c r="E81" s="227">
        <f aca="true" t="shared" si="36" ref="E81:K81">E82</f>
        <v>0</v>
      </c>
      <c r="F81" s="227">
        <f t="shared" si="36"/>
        <v>0</v>
      </c>
      <c r="G81" s="227">
        <f t="shared" si="36"/>
        <v>0</v>
      </c>
      <c r="H81" s="227">
        <f t="shared" si="36"/>
        <v>0</v>
      </c>
      <c r="I81" s="227">
        <f t="shared" si="36"/>
        <v>0</v>
      </c>
      <c r="J81" s="264">
        <f t="shared" si="36"/>
        <v>0</v>
      </c>
      <c r="K81" s="264">
        <f t="shared" si="36"/>
        <v>0</v>
      </c>
      <c r="L81" s="264">
        <f>L108</f>
        <v>0</v>
      </c>
      <c r="M81" s="227">
        <f aca="true" t="shared" si="37" ref="M81:R81">M82</f>
        <v>0</v>
      </c>
      <c r="N81" s="227">
        <f t="shared" si="37"/>
        <v>0</v>
      </c>
      <c r="O81" s="227">
        <f t="shared" si="37"/>
        <v>0</v>
      </c>
      <c r="P81" s="227">
        <f t="shared" si="37"/>
        <v>0</v>
      </c>
      <c r="Q81" s="227">
        <f t="shared" si="37"/>
        <v>0</v>
      </c>
      <c r="R81" s="227">
        <f t="shared" si="37"/>
        <v>0</v>
      </c>
      <c r="S81" s="271">
        <f t="shared" si="33"/>
        <v>0</v>
      </c>
      <c r="T81" s="134">
        <f t="shared" si="32"/>
        <v>0</v>
      </c>
      <c r="U81" s="122">
        <f t="shared" si="34"/>
        <v>0</v>
      </c>
      <c r="V81" s="122"/>
      <c r="W81" s="122">
        <f t="shared" si="35"/>
        <v>0</v>
      </c>
    </row>
    <row r="82" spans="1:23" s="140" customFormat="1" ht="72" customHeight="1" hidden="1">
      <c r="A82" s="280" t="s">
        <v>160</v>
      </c>
      <c r="B82" s="280"/>
      <c r="C82" s="280"/>
      <c r="D82" s="274" t="s">
        <v>467</v>
      </c>
      <c r="E82" s="227">
        <f aca="true" t="shared" si="38" ref="E82:K82">E83+E84+E85+E86+E87+E88+E89+E90+E91+E92+E93+E94+E95+E96+E98+E100+E101+E102+E103+E104+E105+E108+E109+E112+E113+E114+E116+E117+E118+E120+E122+E99+E106+E107+E115+E121+E125+E126</f>
        <v>0</v>
      </c>
      <c r="F82" s="227">
        <f t="shared" si="38"/>
        <v>0</v>
      </c>
      <c r="G82" s="227">
        <f t="shared" si="38"/>
        <v>0</v>
      </c>
      <c r="H82" s="227">
        <f t="shared" si="38"/>
        <v>0</v>
      </c>
      <c r="I82" s="227">
        <f t="shared" si="38"/>
        <v>0</v>
      </c>
      <c r="J82" s="264">
        <f t="shared" si="38"/>
        <v>0</v>
      </c>
      <c r="K82" s="264">
        <f t="shared" si="38"/>
        <v>0</v>
      </c>
      <c r="L82" s="264">
        <f>L108</f>
        <v>0</v>
      </c>
      <c r="M82" s="227">
        <f aca="true" t="shared" si="39" ref="M82:R82">M83+M84+M85+M86+M87+M88+M89+M90+M91+M92+M93+M94+M95+M96+M98+M100+M101+M102+M103+M104+M105+M108+M109+M112+M113+M114+M116+M117+M118+M120+M122+M99+M106+M107+M115+M121+M125+M126</f>
        <v>0</v>
      </c>
      <c r="N82" s="227">
        <f t="shared" si="39"/>
        <v>0</v>
      </c>
      <c r="O82" s="227">
        <f t="shared" si="39"/>
        <v>0</v>
      </c>
      <c r="P82" s="227">
        <f t="shared" si="39"/>
        <v>0</v>
      </c>
      <c r="Q82" s="227">
        <f t="shared" si="39"/>
        <v>0</v>
      </c>
      <c r="R82" s="227">
        <f t="shared" si="39"/>
        <v>0</v>
      </c>
      <c r="S82" s="271">
        <f t="shared" si="33"/>
        <v>0</v>
      </c>
      <c r="T82" s="134">
        <f t="shared" si="32"/>
        <v>0</v>
      </c>
      <c r="U82" s="122">
        <f t="shared" si="34"/>
        <v>0</v>
      </c>
      <c r="V82" s="122"/>
      <c r="W82" s="122">
        <f t="shared" si="35"/>
        <v>0</v>
      </c>
    </row>
    <row r="83" spans="1:23" s="141" customFormat="1" ht="66" customHeight="1" hidden="1">
      <c r="A83" s="213" t="s">
        <v>468</v>
      </c>
      <c r="B83" s="214">
        <v>3011</v>
      </c>
      <c r="C83" s="213" t="s">
        <v>307</v>
      </c>
      <c r="D83" s="219" t="s">
        <v>245</v>
      </c>
      <c r="E83" s="225">
        <f aca="true" t="shared" si="40" ref="E83:E109">F83+I83</f>
        <v>0</v>
      </c>
      <c r="F83" s="225"/>
      <c r="G83" s="282"/>
      <c r="H83" s="282"/>
      <c r="I83" s="225"/>
      <c r="J83" s="262">
        <f>+K83+O83</f>
        <v>0</v>
      </c>
      <c r="K83" s="336"/>
      <c r="L83" s="336"/>
      <c r="M83" s="282"/>
      <c r="N83" s="282"/>
      <c r="O83" s="282"/>
      <c r="P83" s="282"/>
      <c r="Q83" s="282"/>
      <c r="R83" s="225">
        <f aca="true" t="shared" si="41" ref="R83:R100">+J83+E83</f>
        <v>0</v>
      </c>
      <c r="S83" s="271">
        <f t="shared" si="33"/>
        <v>0</v>
      </c>
      <c r="T83" s="134"/>
      <c r="U83" s="122">
        <f t="shared" si="34"/>
        <v>0</v>
      </c>
      <c r="V83" s="122"/>
      <c r="W83" s="122">
        <f t="shared" si="35"/>
        <v>0</v>
      </c>
    </row>
    <row r="84" spans="1:23" s="52" customFormat="1" ht="56.25" customHeight="1" hidden="1">
      <c r="A84" s="213" t="s">
        <v>246</v>
      </c>
      <c r="B84" s="214">
        <v>3012</v>
      </c>
      <c r="C84" s="213" t="s">
        <v>611</v>
      </c>
      <c r="D84" s="230" t="s">
        <v>599</v>
      </c>
      <c r="E84" s="75">
        <f t="shared" si="40"/>
        <v>0</v>
      </c>
      <c r="F84" s="75"/>
      <c r="G84" s="81"/>
      <c r="H84" s="81"/>
      <c r="I84" s="75"/>
      <c r="J84" s="325">
        <f>+K84+O84</f>
        <v>0</v>
      </c>
      <c r="K84" s="337"/>
      <c r="L84" s="337"/>
      <c r="M84" s="81"/>
      <c r="N84" s="81"/>
      <c r="O84" s="81"/>
      <c r="P84" s="81"/>
      <c r="Q84" s="81"/>
      <c r="R84" s="75">
        <f t="shared" si="41"/>
        <v>0</v>
      </c>
      <c r="S84" s="271">
        <f t="shared" si="33"/>
        <v>0</v>
      </c>
      <c r="T84" s="58">
        <f>S84-R84</f>
        <v>0</v>
      </c>
      <c r="U84" s="95">
        <f t="shared" si="34"/>
        <v>0</v>
      </c>
      <c r="V84" s="95"/>
      <c r="W84" s="95">
        <f t="shared" si="35"/>
        <v>0</v>
      </c>
    </row>
    <row r="85" spans="1:23" ht="94.5" hidden="1">
      <c r="A85" s="213" t="s">
        <v>247</v>
      </c>
      <c r="B85" s="214">
        <v>3021</v>
      </c>
      <c r="C85" s="213" t="s">
        <v>307</v>
      </c>
      <c r="D85" s="219" t="s">
        <v>649</v>
      </c>
      <c r="E85" s="225">
        <f t="shared" si="40"/>
        <v>0</v>
      </c>
      <c r="F85" s="225"/>
      <c r="G85" s="225"/>
      <c r="H85" s="225"/>
      <c r="I85" s="225"/>
      <c r="J85" s="262">
        <f>+K85+O85</f>
        <v>0</v>
      </c>
      <c r="K85" s="338"/>
      <c r="L85" s="338"/>
      <c r="M85" s="279"/>
      <c r="N85" s="279"/>
      <c r="O85" s="225"/>
      <c r="P85" s="279"/>
      <c r="Q85" s="279"/>
      <c r="R85" s="225">
        <f t="shared" si="41"/>
        <v>0</v>
      </c>
      <c r="S85" s="271">
        <f t="shared" si="33"/>
        <v>0</v>
      </c>
      <c r="T85" s="134">
        <f>S85-R85</f>
        <v>0</v>
      </c>
      <c r="U85" s="122">
        <f t="shared" si="34"/>
        <v>0</v>
      </c>
      <c r="V85" s="122"/>
      <c r="W85" s="122">
        <f t="shared" si="35"/>
        <v>0</v>
      </c>
    </row>
    <row r="86" spans="1:23" s="139" customFormat="1" ht="81.75" customHeight="1" hidden="1">
      <c r="A86" s="213" t="s">
        <v>650</v>
      </c>
      <c r="B86" s="214">
        <v>3022</v>
      </c>
      <c r="C86" s="213" t="s">
        <v>611</v>
      </c>
      <c r="D86" s="219" t="s">
        <v>651</v>
      </c>
      <c r="E86" s="225">
        <f t="shared" si="40"/>
        <v>0</v>
      </c>
      <c r="F86" s="225"/>
      <c r="G86" s="129"/>
      <c r="H86" s="129"/>
      <c r="I86" s="129"/>
      <c r="J86" s="329">
        <f>+K86+O86</f>
        <v>0</v>
      </c>
      <c r="K86" s="333"/>
      <c r="L86" s="333"/>
      <c r="M86" s="138"/>
      <c r="N86" s="138"/>
      <c r="O86" s="129"/>
      <c r="P86" s="129"/>
      <c r="Q86" s="129"/>
      <c r="R86" s="129">
        <f t="shared" si="41"/>
        <v>0</v>
      </c>
      <c r="S86" s="271">
        <f t="shared" si="33"/>
        <v>0</v>
      </c>
      <c r="T86" s="134">
        <f>S86-R86</f>
        <v>0</v>
      </c>
      <c r="U86" s="122">
        <f t="shared" si="34"/>
        <v>0</v>
      </c>
      <c r="V86" s="122"/>
      <c r="W86" s="122">
        <f t="shared" si="35"/>
        <v>0</v>
      </c>
    </row>
    <row r="87" spans="1:23" s="139" customFormat="1" ht="49.5" customHeight="1" hidden="1">
      <c r="A87" s="213" t="s">
        <v>652</v>
      </c>
      <c r="B87" s="214">
        <v>3031</v>
      </c>
      <c r="C87" s="213" t="s">
        <v>307</v>
      </c>
      <c r="D87" s="220" t="s">
        <v>653</v>
      </c>
      <c r="E87" s="225">
        <f t="shared" si="40"/>
        <v>0</v>
      </c>
      <c r="F87" s="225"/>
      <c r="G87" s="129"/>
      <c r="H87" s="129"/>
      <c r="I87" s="129"/>
      <c r="J87" s="329"/>
      <c r="K87" s="333"/>
      <c r="L87" s="333"/>
      <c r="M87" s="138"/>
      <c r="N87" s="138"/>
      <c r="O87" s="129"/>
      <c r="P87" s="129"/>
      <c r="Q87" s="129"/>
      <c r="R87" s="129">
        <f t="shared" si="41"/>
        <v>0</v>
      </c>
      <c r="S87" s="271">
        <f t="shared" si="33"/>
        <v>0</v>
      </c>
      <c r="T87" s="134"/>
      <c r="U87" s="122">
        <f t="shared" si="34"/>
        <v>0</v>
      </c>
      <c r="V87" s="122"/>
      <c r="W87" s="122">
        <f t="shared" si="35"/>
        <v>0</v>
      </c>
    </row>
    <row r="88" spans="1:23" s="139" customFormat="1" ht="41.25" customHeight="1" hidden="1">
      <c r="A88" s="213" t="s">
        <v>654</v>
      </c>
      <c r="B88" s="214">
        <v>3032</v>
      </c>
      <c r="C88" s="213" t="s">
        <v>218</v>
      </c>
      <c r="D88" s="220" t="s">
        <v>655</v>
      </c>
      <c r="E88" s="225">
        <f t="shared" si="40"/>
        <v>0</v>
      </c>
      <c r="F88" s="225"/>
      <c r="G88" s="129"/>
      <c r="H88" s="129"/>
      <c r="I88" s="129"/>
      <c r="J88" s="329"/>
      <c r="K88" s="333"/>
      <c r="L88" s="333"/>
      <c r="M88" s="138"/>
      <c r="N88" s="138"/>
      <c r="O88" s="129"/>
      <c r="P88" s="138"/>
      <c r="Q88" s="138"/>
      <c r="R88" s="129">
        <f t="shared" si="41"/>
        <v>0</v>
      </c>
      <c r="S88" s="271">
        <f t="shared" si="33"/>
        <v>0</v>
      </c>
      <c r="T88" s="134">
        <f aca="true" t="shared" si="42" ref="T88:T93">S88-R88</f>
        <v>0</v>
      </c>
      <c r="U88" s="122">
        <f t="shared" si="34"/>
        <v>0</v>
      </c>
      <c r="V88" s="122"/>
      <c r="W88" s="122">
        <f t="shared" si="35"/>
        <v>0</v>
      </c>
    </row>
    <row r="89" spans="1:23" s="139" customFormat="1" ht="63" hidden="1">
      <c r="A89" s="213" t="s">
        <v>656</v>
      </c>
      <c r="B89" s="214">
        <v>3033</v>
      </c>
      <c r="C89" s="213" t="s">
        <v>218</v>
      </c>
      <c r="D89" s="219" t="s">
        <v>657</v>
      </c>
      <c r="E89" s="225">
        <f t="shared" si="40"/>
        <v>0</v>
      </c>
      <c r="F89" s="225"/>
      <c r="G89" s="129"/>
      <c r="H89" s="129"/>
      <c r="I89" s="129"/>
      <c r="J89" s="329"/>
      <c r="K89" s="333"/>
      <c r="L89" s="333"/>
      <c r="M89" s="138"/>
      <c r="N89" s="138"/>
      <c r="O89" s="129"/>
      <c r="P89" s="138"/>
      <c r="Q89" s="138"/>
      <c r="R89" s="129">
        <f t="shared" si="41"/>
        <v>0</v>
      </c>
      <c r="S89" s="271">
        <f t="shared" si="33"/>
        <v>0</v>
      </c>
      <c r="T89" s="134">
        <f t="shared" si="42"/>
        <v>0</v>
      </c>
      <c r="U89" s="122">
        <f t="shared" si="34"/>
        <v>0</v>
      </c>
      <c r="V89" s="122"/>
      <c r="W89" s="122">
        <f t="shared" si="35"/>
        <v>0</v>
      </c>
    </row>
    <row r="90" spans="1:23" s="139" customFormat="1" ht="66.75" customHeight="1" hidden="1">
      <c r="A90" s="213" t="s">
        <v>12</v>
      </c>
      <c r="B90" s="214">
        <v>3035</v>
      </c>
      <c r="C90" s="213" t="s">
        <v>218</v>
      </c>
      <c r="D90" s="219" t="s">
        <v>469</v>
      </c>
      <c r="E90" s="225">
        <f t="shared" si="40"/>
        <v>0</v>
      </c>
      <c r="F90" s="225"/>
      <c r="G90" s="129"/>
      <c r="H90" s="129"/>
      <c r="I90" s="129"/>
      <c r="J90" s="329"/>
      <c r="K90" s="329"/>
      <c r="L90" s="329"/>
      <c r="M90" s="129"/>
      <c r="N90" s="129"/>
      <c r="O90" s="129"/>
      <c r="P90" s="129"/>
      <c r="Q90" s="129"/>
      <c r="R90" s="129">
        <f t="shared" si="41"/>
        <v>0</v>
      </c>
      <c r="S90" s="271">
        <f t="shared" si="33"/>
        <v>0</v>
      </c>
      <c r="T90" s="134">
        <f t="shared" si="42"/>
        <v>0</v>
      </c>
      <c r="U90" s="122">
        <f t="shared" si="34"/>
        <v>0</v>
      </c>
      <c r="V90" s="122"/>
      <c r="W90" s="122">
        <f t="shared" si="35"/>
        <v>0</v>
      </c>
    </row>
    <row r="91" spans="1:23" s="139" customFormat="1" ht="24" customHeight="1" hidden="1">
      <c r="A91" s="213" t="s">
        <v>13</v>
      </c>
      <c r="B91" s="214">
        <v>3041</v>
      </c>
      <c r="C91" s="213" t="s">
        <v>216</v>
      </c>
      <c r="D91" s="4" t="s">
        <v>331</v>
      </c>
      <c r="E91" s="225">
        <f t="shared" si="40"/>
        <v>0</v>
      </c>
      <c r="F91" s="225"/>
      <c r="G91" s="129"/>
      <c r="H91" s="129"/>
      <c r="I91" s="129"/>
      <c r="J91" s="329">
        <f aca="true" t="shared" si="43" ref="J91:J97">+K91+O91</f>
        <v>0</v>
      </c>
      <c r="K91" s="333"/>
      <c r="L91" s="333"/>
      <c r="M91" s="138"/>
      <c r="N91" s="138"/>
      <c r="O91" s="129"/>
      <c r="P91" s="138"/>
      <c r="Q91" s="138"/>
      <c r="R91" s="129">
        <f t="shared" si="41"/>
        <v>0</v>
      </c>
      <c r="S91" s="271">
        <f t="shared" si="33"/>
        <v>0</v>
      </c>
      <c r="T91" s="134">
        <f t="shared" si="42"/>
        <v>0</v>
      </c>
      <c r="U91" s="122">
        <f t="shared" si="34"/>
        <v>0</v>
      </c>
      <c r="V91" s="122"/>
      <c r="W91" s="122">
        <f t="shared" si="35"/>
        <v>0</v>
      </c>
    </row>
    <row r="92" spans="1:23" s="139" customFormat="1" ht="30.75" customHeight="1" hidden="1">
      <c r="A92" s="213" t="s">
        <v>332</v>
      </c>
      <c r="B92" s="214">
        <v>3042</v>
      </c>
      <c r="C92" s="213" t="s">
        <v>216</v>
      </c>
      <c r="D92" s="219" t="s">
        <v>333</v>
      </c>
      <c r="E92" s="225">
        <f t="shared" si="40"/>
        <v>0</v>
      </c>
      <c r="F92" s="225"/>
      <c r="G92" s="129"/>
      <c r="H92" s="129"/>
      <c r="I92" s="129"/>
      <c r="J92" s="329">
        <f t="shared" si="43"/>
        <v>0</v>
      </c>
      <c r="K92" s="333"/>
      <c r="L92" s="333"/>
      <c r="M92" s="138"/>
      <c r="N92" s="138"/>
      <c r="O92" s="129"/>
      <c r="P92" s="138"/>
      <c r="Q92" s="138"/>
      <c r="R92" s="129">
        <f t="shared" si="41"/>
        <v>0</v>
      </c>
      <c r="S92" s="271">
        <f t="shared" si="33"/>
        <v>0</v>
      </c>
      <c r="T92" s="134">
        <f t="shared" si="42"/>
        <v>0</v>
      </c>
      <c r="U92" s="122">
        <f t="shared" si="34"/>
        <v>0</v>
      </c>
      <c r="V92" s="122"/>
      <c r="W92" s="122">
        <f t="shared" si="35"/>
        <v>0</v>
      </c>
    </row>
    <row r="93" spans="1:23" s="139" customFormat="1" ht="26.25" customHeight="1" hidden="1">
      <c r="A93" s="213" t="s">
        <v>334</v>
      </c>
      <c r="B93" s="214">
        <v>3043</v>
      </c>
      <c r="C93" s="213" t="s">
        <v>216</v>
      </c>
      <c r="D93" s="219" t="s">
        <v>14</v>
      </c>
      <c r="E93" s="225">
        <f t="shared" si="40"/>
        <v>0</v>
      </c>
      <c r="F93" s="225"/>
      <c r="G93" s="129"/>
      <c r="H93" s="129"/>
      <c r="I93" s="129"/>
      <c r="J93" s="329">
        <f t="shared" si="43"/>
        <v>0</v>
      </c>
      <c r="K93" s="333"/>
      <c r="L93" s="333"/>
      <c r="M93" s="138"/>
      <c r="N93" s="138"/>
      <c r="O93" s="129"/>
      <c r="P93" s="138"/>
      <c r="Q93" s="138"/>
      <c r="R93" s="225">
        <f t="shared" si="41"/>
        <v>0</v>
      </c>
      <c r="S93" s="271">
        <f t="shared" si="33"/>
        <v>0</v>
      </c>
      <c r="T93" s="134">
        <f t="shared" si="42"/>
        <v>0</v>
      </c>
      <c r="U93" s="122">
        <f t="shared" si="34"/>
        <v>0</v>
      </c>
      <c r="V93" s="122"/>
      <c r="W93" s="122">
        <f t="shared" si="35"/>
        <v>0</v>
      </c>
    </row>
    <row r="94" spans="1:23" s="139" customFormat="1" ht="23.25" customHeight="1" hidden="1">
      <c r="A94" s="213" t="s">
        <v>15</v>
      </c>
      <c r="B94" s="214">
        <v>3044</v>
      </c>
      <c r="C94" s="213" t="s">
        <v>216</v>
      </c>
      <c r="D94" s="219" t="s">
        <v>16</v>
      </c>
      <c r="E94" s="225">
        <f t="shared" si="40"/>
        <v>0</v>
      </c>
      <c r="F94" s="225"/>
      <c r="G94" s="129"/>
      <c r="H94" s="129"/>
      <c r="I94" s="129"/>
      <c r="J94" s="329">
        <f t="shared" si="43"/>
        <v>0</v>
      </c>
      <c r="K94" s="333"/>
      <c r="L94" s="333"/>
      <c r="M94" s="138"/>
      <c r="N94" s="138"/>
      <c r="O94" s="129"/>
      <c r="P94" s="138"/>
      <c r="Q94" s="138"/>
      <c r="R94" s="225">
        <f t="shared" si="41"/>
        <v>0</v>
      </c>
      <c r="S94" s="271">
        <f t="shared" si="33"/>
        <v>0</v>
      </c>
      <c r="T94" s="134"/>
      <c r="U94" s="122"/>
      <c r="V94" s="122"/>
      <c r="W94" s="122"/>
    </row>
    <row r="95" spans="1:23" s="52" customFormat="1" ht="30.75" customHeight="1" hidden="1">
      <c r="A95" s="213" t="s">
        <v>341</v>
      </c>
      <c r="B95" s="214">
        <v>3045</v>
      </c>
      <c r="C95" s="213" t="s">
        <v>216</v>
      </c>
      <c r="D95" s="219" t="s">
        <v>326</v>
      </c>
      <c r="E95" s="75">
        <f t="shared" si="40"/>
        <v>0</v>
      </c>
      <c r="F95" s="75"/>
      <c r="G95" s="77"/>
      <c r="H95" s="77"/>
      <c r="I95" s="77"/>
      <c r="J95" s="334">
        <f t="shared" si="43"/>
        <v>0</v>
      </c>
      <c r="K95" s="335"/>
      <c r="L95" s="335"/>
      <c r="M95" s="79"/>
      <c r="N95" s="79"/>
      <c r="O95" s="77"/>
      <c r="P95" s="79"/>
      <c r="Q95" s="79"/>
      <c r="R95" s="75">
        <f t="shared" si="41"/>
        <v>0</v>
      </c>
      <c r="S95" s="271">
        <f t="shared" si="33"/>
        <v>0</v>
      </c>
      <c r="T95" s="58">
        <f>S95-R95</f>
        <v>0</v>
      </c>
      <c r="U95" s="95">
        <f>Q95-P95</f>
        <v>0</v>
      </c>
      <c r="V95" s="95"/>
      <c r="W95" s="95">
        <f>P95-O95</f>
        <v>0</v>
      </c>
    </row>
    <row r="96" spans="1:23" s="139" customFormat="1" ht="36" customHeight="1" hidden="1">
      <c r="A96" s="213" t="s">
        <v>327</v>
      </c>
      <c r="B96" s="214">
        <v>3046</v>
      </c>
      <c r="C96" s="213" t="s">
        <v>216</v>
      </c>
      <c r="D96" s="219" t="s">
        <v>328</v>
      </c>
      <c r="E96" s="225">
        <f t="shared" si="40"/>
        <v>0</v>
      </c>
      <c r="F96" s="225"/>
      <c r="G96" s="129"/>
      <c r="H96" s="129"/>
      <c r="I96" s="129"/>
      <c r="J96" s="329">
        <f t="shared" si="43"/>
        <v>0</v>
      </c>
      <c r="K96" s="333"/>
      <c r="L96" s="333"/>
      <c r="M96" s="138"/>
      <c r="N96" s="138"/>
      <c r="O96" s="129"/>
      <c r="P96" s="138"/>
      <c r="Q96" s="138"/>
      <c r="R96" s="225">
        <f t="shared" si="41"/>
        <v>0</v>
      </c>
      <c r="S96" s="271">
        <f t="shared" si="33"/>
        <v>0</v>
      </c>
      <c r="T96" s="134">
        <f>S96-R96</f>
        <v>0</v>
      </c>
      <c r="U96" s="122">
        <f>Q96-P96</f>
        <v>0</v>
      </c>
      <c r="V96" s="122"/>
      <c r="W96" s="122">
        <f>P96-O96</f>
        <v>0</v>
      </c>
    </row>
    <row r="97" spans="1:23" s="139" customFormat="1" ht="35.25" customHeight="1" hidden="1">
      <c r="A97" s="213"/>
      <c r="B97" s="214"/>
      <c r="C97" s="213"/>
      <c r="D97" s="219"/>
      <c r="E97" s="129">
        <f t="shared" si="40"/>
        <v>0</v>
      </c>
      <c r="F97" s="129"/>
      <c r="G97" s="129"/>
      <c r="H97" s="129"/>
      <c r="I97" s="129"/>
      <c r="J97" s="329">
        <f t="shared" si="43"/>
        <v>0</v>
      </c>
      <c r="K97" s="333"/>
      <c r="L97" s="333"/>
      <c r="M97" s="138"/>
      <c r="N97" s="138"/>
      <c r="O97" s="129"/>
      <c r="P97" s="138"/>
      <c r="Q97" s="138"/>
      <c r="R97" s="129">
        <f t="shared" si="41"/>
        <v>0</v>
      </c>
      <c r="S97" s="271">
        <f t="shared" si="33"/>
        <v>0</v>
      </c>
      <c r="T97" s="134">
        <f>S97-R97</f>
        <v>0</v>
      </c>
      <c r="U97" s="122">
        <f>Q97-P97</f>
        <v>0</v>
      </c>
      <c r="V97" s="122"/>
      <c r="W97" s="122">
        <f>P97-O97</f>
        <v>0</v>
      </c>
    </row>
    <row r="98" spans="1:23" s="139" customFormat="1" ht="35.25" customHeight="1" hidden="1">
      <c r="A98" s="213" t="s">
        <v>329</v>
      </c>
      <c r="B98" s="214">
        <v>3047</v>
      </c>
      <c r="C98" s="213" t="s">
        <v>216</v>
      </c>
      <c r="D98" s="219" t="s">
        <v>330</v>
      </c>
      <c r="E98" s="225">
        <f t="shared" si="40"/>
        <v>0</v>
      </c>
      <c r="F98" s="225"/>
      <c r="G98" s="129"/>
      <c r="H98" s="129"/>
      <c r="I98" s="129"/>
      <c r="J98" s="329">
        <f>K98+O98</f>
        <v>0</v>
      </c>
      <c r="K98" s="333"/>
      <c r="L98" s="333"/>
      <c r="M98" s="138"/>
      <c r="N98" s="138"/>
      <c r="O98" s="129"/>
      <c r="P98" s="138"/>
      <c r="Q98" s="138"/>
      <c r="R98" s="225">
        <f t="shared" si="41"/>
        <v>0</v>
      </c>
      <c r="S98" s="271">
        <f t="shared" si="33"/>
        <v>0</v>
      </c>
      <c r="T98" s="134"/>
      <c r="U98" s="122">
        <f>Q98-P98</f>
        <v>0</v>
      </c>
      <c r="V98" s="122"/>
      <c r="W98" s="122">
        <f>P98-O98</f>
        <v>0</v>
      </c>
    </row>
    <row r="99" spans="1:23" s="139" customFormat="1" ht="33" customHeight="1" hidden="1">
      <c r="A99" s="213" t="s">
        <v>573</v>
      </c>
      <c r="B99" s="214">
        <v>3049</v>
      </c>
      <c r="C99" s="213" t="s">
        <v>216</v>
      </c>
      <c r="D99" s="233" t="s">
        <v>574</v>
      </c>
      <c r="E99" s="225">
        <f t="shared" si="40"/>
        <v>0</v>
      </c>
      <c r="F99" s="225"/>
      <c r="G99" s="129"/>
      <c r="H99" s="129"/>
      <c r="I99" s="129"/>
      <c r="J99" s="329"/>
      <c r="K99" s="333"/>
      <c r="L99" s="333"/>
      <c r="M99" s="138"/>
      <c r="N99" s="138"/>
      <c r="O99" s="129"/>
      <c r="P99" s="138"/>
      <c r="Q99" s="138"/>
      <c r="R99" s="225">
        <f t="shared" si="41"/>
        <v>0</v>
      </c>
      <c r="S99" s="271"/>
      <c r="T99" s="134"/>
      <c r="U99" s="122"/>
      <c r="V99" s="122"/>
      <c r="W99" s="122"/>
    </row>
    <row r="100" spans="1:23" ht="76.5" customHeight="1" hidden="1">
      <c r="A100" s="213" t="s">
        <v>161</v>
      </c>
      <c r="B100" s="214">
        <v>3050</v>
      </c>
      <c r="C100" s="213" t="s">
        <v>218</v>
      </c>
      <c r="D100" s="222" t="s">
        <v>182</v>
      </c>
      <c r="E100" s="276">
        <f t="shared" si="40"/>
        <v>0</v>
      </c>
      <c r="F100" s="225"/>
      <c r="G100" s="225"/>
      <c r="H100" s="225"/>
      <c r="I100" s="225"/>
      <c r="J100" s="262"/>
      <c r="K100" s="338"/>
      <c r="L100" s="338"/>
      <c r="M100" s="279"/>
      <c r="N100" s="279"/>
      <c r="O100" s="225"/>
      <c r="P100" s="279"/>
      <c r="Q100" s="279"/>
      <c r="R100" s="225">
        <f t="shared" si="41"/>
        <v>0</v>
      </c>
      <c r="S100" s="271">
        <f aca="true" t="shared" si="44" ref="S100:S105">+E100+J100</f>
        <v>0</v>
      </c>
      <c r="T100" s="134">
        <f>S100-R100</f>
        <v>0</v>
      </c>
      <c r="U100" s="122">
        <f aca="true" t="shared" si="45" ref="U100:U105">Q100-P100</f>
        <v>0</v>
      </c>
      <c r="V100" s="122"/>
      <c r="W100" s="122">
        <f aca="true" t="shared" si="46" ref="W100:W105">P100-O100</f>
        <v>0</v>
      </c>
    </row>
    <row r="101" spans="1:36" s="68" customFormat="1" ht="29.25" customHeight="1" hidden="1">
      <c r="A101" s="213" t="s">
        <v>183</v>
      </c>
      <c r="B101" s="214">
        <v>3081</v>
      </c>
      <c r="C101" s="213" t="s">
        <v>309</v>
      </c>
      <c r="D101" s="222" t="s">
        <v>184</v>
      </c>
      <c r="E101" s="276">
        <f t="shared" si="40"/>
        <v>0</v>
      </c>
      <c r="F101" s="11"/>
      <c r="G101" s="12"/>
      <c r="H101" s="12"/>
      <c r="I101" s="12"/>
      <c r="J101" s="326">
        <f>+K101+O101</f>
        <v>0</v>
      </c>
      <c r="K101" s="339"/>
      <c r="L101" s="339"/>
      <c r="M101" s="102"/>
      <c r="N101" s="102"/>
      <c r="O101" s="12"/>
      <c r="P101" s="12"/>
      <c r="Q101" s="12"/>
      <c r="R101" s="11">
        <f>J101+E101</f>
        <v>0</v>
      </c>
      <c r="S101" s="271">
        <f t="shared" si="44"/>
        <v>0</v>
      </c>
      <c r="T101" s="58">
        <f>S101-R101</f>
        <v>0</v>
      </c>
      <c r="U101" s="95">
        <f t="shared" si="45"/>
        <v>0</v>
      </c>
      <c r="V101" s="95"/>
      <c r="W101" s="95">
        <f t="shared" si="46"/>
        <v>0</v>
      </c>
      <c r="AJ101" s="99"/>
    </row>
    <row r="102" spans="1:36" s="68" customFormat="1" ht="42" customHeight="1" hidden="1">
      <c r="A102" s="213" t="s">
        <v>255</v>
      </c>
      <c r="B102" s="214">
        <v>3082</v>
      </c>
      <c r="C102" s="213" t="s">
        <v>309</v>
      </c>
      <c r="D102" s="222" t="s">
        <v>600</v>
      </c>
      <c r="E102" s="276">
        <f t="shared" si="40"/>
        <v>0</v>
      </c>
      <c r="F102" s="11"/>
      <c r="G102" s="12"/>
      <c r="H102" s="12"/>
      <c r="I102" s="12"/>
      <c r="J102" s="326">
        <f>K102+O102</f>
        <v>0</v>
      </c>
      <c r="K102" s="339"/>
      <c r="L102" s="339"/>
      <c r="M102" s="102"/>
      <c r="N102" s="102"/>
      <c r="O102" s="12"/>
      <c r="P102" s="12"/>
      <c r="Q102" s="12"/>
      <c r="R102" s="11">
        <f>J102+E102</f>
        <v>0</v>
      </c>
      <c r="S102" s="271">
        <f t="shared" si="44"/>
        <v>0</v>
      </c>
      <c r="T102" s="58"/>
      <c r="U102" s="95">
        <f t="shared" si="45"/>
        <v>0</v>
      </c>
      <c r="V102" s="95"/>
      <c r="W102" s="95">
        <f t="shared" si="46"/>
        <v>0</v>
      </c>
      <c r="AJ102" s="99"/>
    </row>
    <row r="103" spans="1:23" ht="33" customHeight="1" hidden="1">
      <c r="A103" s="213" t="s">
        <v>256</v>
      </c>
      <c r="B103" s="214">
        <v>3083</v>
      </c>
      <c r="C103" s="213" t="s">
        <v>309</v>
      </c>
      <c r="D103" s="222" t="s">
        <v>257</v>
      </c>
      <c r="E103" s="276">
        <f t="shared" si="40"/>
        <v>0</v>
      </c>
      <c r="F103" s="225"/>
      <c r="G103" s="225"/>
      <c r="H103" s="225"/>
      <c r="I103" s="225"/>
      <c r="J103" s="328">
        <f>+K103+O103</f>
        <v>0</v>
      </c>
      <c r="K103" s="338"/>
      <c r="L103" s="338"/>
      <c r="M103" s="279"/>
      <c r="N103" s="279"/>
      <c r="O103" s="225"/>
      <c r="P103" s="279"/>
      <c r="Q103" s="279"/>
      <c r="R103" s="225">
        <f aca="true" t="shared" si="47" ref="R103:R109">+J103+E103</f>
        <v>0</v>
      </c>
      <c r="S103" s="271">
        <f t="shared" si="44"/>
        <v>0</v>
      </c>
      <c r="T103" s="134">
        <f>S103-R103</f>
        <v>0</v>
      </c>
      <c r="U103" s="122">
        <f t="shared" si="45"/>
        <v>0</v>
      </c>
      <c r="V103" s="122"/>
      <c r="W103" s="122">
        <f t="shared" si="46"/>
        <v>0</v>
      </c>
    </row>
    <row r="104" spans="1:23" ht="45" customHeight="1" hidden="1">
      <c r="A104" s="213" t="s">
        <v>258</v>
      </c>
      <c r="B104" s="214">
        <v>3084</v>
      </c>
      <c r="C104" s="213" t="s">
        <v>309</v>
      </c>
      <c r="D104" s="222" t="s">
        <v>259</v>
      </c>
      <c r="E104" s="276">
        <f t="shared" si="40"/>
        <v>0</v>
      </c>
      <c r="F104" s="225"/>
      <c r="G104" s="225"/>
      <c r="H104" s="225"/>
      <c r="I104" s="225"/>
      <c r="J104" s="328">
        <f>+K104+O104</f>
        <v>0</v>
      </c>
      <c r="K104" s="338"/>
      <c r="L104" s="338"/>
      <c r="M104" s="279"/>
      <c r="N104" s="279"/>
      <c r="O104" s="225"/>
      <c r="P104" s="279"/>
      <c r="Q104" s="279"/>
      <c r="R104" s="225">
        <f t="shared" si="47"/>
        <v>0</v>
      </c>
      <c r="S104" s="271">
        <f t="shared" si="44"/>
        <v>0</v>
      </c>
      <c r="T104" s="134">
        <f>S104-R104</f>
        <v>0</v>
      </c>
      <c r="U104" s="122">
        <f t="shared" si="45"/>
        <v>0</v>
      </c>
      <c r="V104" s="122"/>
      <c r="W104" s="122">
        <f t="shared" si="46"/>
        <v>0</v>
      </c>
    </row>
    <row r="105" spans="1:23" s="89" customFormat="1" ht="51" customHeight="1" hidden="1">
      <c r="A105" s="213" t="s">
        <v>260</v>
      </c>
      <c r="B105" s="214">
        <v>3085</v>
      </c>
      <c r="C105" s="213" t="s">
        <v>309</v>
      </c>
      <c r="D105" s="222" t="s">
        <v>276</v>
      </c>
      <c r="E105" s="11">
        <f t="shared" si="40"/>
        <v>0</v>
      </c>
      <c r="F105" s="11"/>
      <c r="G105" s="12"/>
      <c r="H105" s="12"/>
      <c r="I105" s="12"/>
      <c r="J105" s="326">
        <f>+K105+O105</f>
        <v>0</v>
      </c>
      <c r="K105" s="326"/>
      <c r="L105" s="326"/>
      <c r="M105" s="12"/>
      <c r="N105" s="12"/>
      <c r="O105" s="12"/>
      <c r="P105" s="12"/>
      <c r="Q105" s="12"/>
      <c r="R105" s="75">
        <f t="shared" si="47"/>
        <v>0</v>
      </c>
      <c r="S105" s="271">
        <f t="shared" si="44"/>
        <v>0</v>
      </c>
      <c r="T105" s="58">
        <f>S105-R105</f>
        <v>0</v>
      </c>
      <c r="U105" s="95">
        <f t="shared" si="45"/>
        <v>0</v>
      </c>
      <c r="V105" s="95"/>
      <c r="W105" s="95">
        <f t="shared" si="46"/>
        <v>0</v>
      </c>
    </row>
    <row r="106" spans="1:23" s="89" customFormat="1" ht="120.75" customHeight="1" hidden="1">
      <c r="A106" s="213" t="s">
        <v>572</v>
      </c>
      <c r="B106" s="214">
        <v>3086</v>
      </c>
      <c r="C106" s="213" t="s">
        <v>216</v>
      </c>
      <c r="D106" s="233" t="s">
        <v>52</v>
      </c>
      <c r="E106" s="11">
        <f t="shared" si="40"/>
        <v>0</v>
      </c>
      <c r="F106" s="11"/>
      <c r="G106" s="12"/>
      <c r="H106" s="12"/>
      <c r="I106" s="12"/>
      <c r="J106" s="326"/>
      <c r="K106" s="326"/>
      <c r="L106" s="326"/>
      <c r="M106" s="12"/>
      <c r="N106" s="12"/>
      <c r="O106" s="12"/>
      <c r="P106" s="12"/>
      <c r="Q106" s="12"/>
      <c r="R106" s="225">
        <f t="shared" si="47"/>
        <v>0</v>
      </c>
      <c r="S106" s="271"/>
      <c r="T106" s="58"/>
      <c r="U106" s="95"/>
      <c r="V106" s="95"/>
      <c r="W106" s="95"/>
    </row>
    <row r="107" spans="1:23" s="89" customFormat="1" ht="48.75" customHeight="1" hidden="1">
      <c r="A107" s="213" t="s">
        <v>288</v>
      </c>
      <c r="B107" s="214">
        <v>3087</v>
      </c>
      <c r="C107" s="213"/>
      <c r="D107" s="230" t="s">
        <v>289</v>
      </c>
      <c r="E107" s="11">
        <f t="shared" si="40"/>
        <v>0</v>
      </c>
      <c r="F107" s="11"/>
      <c r="G107" s="12"/>
      <c r="H107" s="12"/>
      <c r="I107" s="12"/>
      <c r="J107" s="326"/>
      <c r="K107" s="326"/>
      <c r="L107" s="326"/>
      <c r="M107" s="12"/>
      <c r="N107" s="12"/>
      <c r="O107" s="12"/>
      <c r="P107" s="12"/>
      <c r="Q107" s="12"/>
      <c r="R107" s="225">
        <f t="shared" si="47"/>
        <v>0</v>
      </c>
      <c r="S107" s="271"/>
      <c r="T107" s="58"/>
      <c r="U107" s="95"/>
      <c r="V107" s="95"/>
      <c r="W107" s="95"/>
    </row>
    <row r="108" spans="1:23" s="89" customFormat="1" ht="101.25" customHeight="1" hidden="1">
      <c r="A108" s="213" t="s">
        <v>277</v>
      </c>
      <c r="B108" s="214">
        <v>3104</v>
      </c>
      <c r="C108" s="213" t="s">
        <v>312</v>
      </c>
      <c r="D108" s="222" t="s">
        <v>389</v>
      </c>
      <c r="E108" s="11">
        <f t="shared" si="40"/>
        <v>0</v>
      </c>
      <c r="F108" s="11"/>
      <c r="G108" s="11"/>
      <c r="H108" s="11"/>
      <c r="I108" s="11"/>
      <c r="J108" s="327"/>
      <c r="K108" s="327"/>
      <c r="L108" s="327"/>
      <c r="M108" s="11"/>
      <c r="N108" s="11"/>
      <c r="O108" s="11"/>
      <c r="P108" s="11"/>
      <c r="Q108" s="11"/>
      <c r="R108" s="75">
        <f t="shared" si="47"/>
        <v>0</v>
      </c>
      <c r="S108" s="271"/>
      <c r="T108" s="58"/>
      <c r="U108" s="95"/>
      <c r="V108" s="95"/>
      <c r="W108" s="95"/>
    </row>
    <row r="109" spans="1:23" s="89" customFormat="1" ht="57" customHeight="1" hidden="1">
      <c r="A109" s="213" t="s">
        <v>593</v>
      </c>
      <c r="B109" s="214">
        <v>3121</v>
      </c>
      <c r="C109" s="213" t="s">
        <v>216</v>
      </c>
      <c r="D109" s="209" t="s">
        <v>273</v>
      </c>
      <c r="E109" s="225">
        <f t="shared" si="40"/>
        <v>0</v>
      </c>
      <c r="F109" s="11"/>
      <c r="G109" s="11"/>
      <c r="H109" s="11"/>
      <c r="I109" s="12"/>
      <c r="J109" s="326"/>
      <c r="K109" s="326"/>
      <c r="L109" s="326"/>
      <c r="M109" s="12"/>
      <c r="N109" s="12"/>
      <c r="O109" s="12"/>
      <c r="P109" s="12"/>
      <c r="Q109" s="12"/>
      <c r="R109" s="75">
        <f t="shared" si="47"/>
        <v>0</v>
      </c>
      <c r="S109" s="271"/>
      <c r="T109" s="58"/>
      <c r="U109" s="95"/>
      <c r="V109" s="95"/>
      <c r="W109" s="95"/>
    </row>
    <row r="110" spans="1:23" s="89" customFormat="1" ht="66.75" customHeight="1" hidden="1">
      <c r="A110" s="214"/>
      <c r="B110" s="214"/>
      <c r="C110" s="213"/>
      <c r="D110" s="209"/>
      <c r="E110" s="12"/>
      <c r="F110" s="88"/>
      <c r="G110" s="88"/>
      <c r="H110" s="88"/>
      <c r="I110" s="88"/>
      <c r="J110" s="326"/>
      <c r="K110" s="340"/>
      <c r="L110" s="340"/>
      <c r="M110" s="88"/>
      <c r="N110" s="88"/>
      <c r="O110" s="88"/>
      <c r="P110" s="88"/>
      <c r="Q110" s="88"/>
      <c r="R110" s="75"/>
      <c r="S110" s="271"/>
      <c r="T110" s="58"/>
      <c r="U110" s="95"/>
      <c r="V110" s="95"/>
      <c r="W110" s="95"/>
    </row>
    <row r="111" spans="1:23" s="89" customFormat="1" ht="55.5" customHeight="1" hidden="1">
      <c r="A111" s="214"/>
      <c r="B111" s="214"/>
      <c r="C111" s="213"/>
      <c r="D111" s="209"/>
      <c r="E111" s="12"/>
      <c r="F111" s="88"/>
      <c r="G111" s="88"/>
      <c r="H111" s="88"/>
      <c r="I111" s="88"/>
      <c r="J111" s="326"/>
      <c r="K111" s="340"/>
      <c r="L111" s="340"/>
      <c r="M111" s="88"/>
      <c r="N111" s="88"/>
      <c r="O111" s="88"/>
      <c r="P111" s="88"/>
      <c r="Q111" s="88"/>
      <c r="R111" s="75"/>
      <c r="S111" s="271"/>
      <c r="T111" s="58"/>
      <c r="U111" s="95"/>
      <c r="V111" s="95"/>
      <c r="W111" s="95"/>
    </row>
    <row r="112" spans="1:23" s="89" customFormat="1" ht="48" customHeight="1" hidden="1">
      <c r="A112" s="213" t="s">
        <v>594</v>
      </c>
      <c r="B112" s="214">
        <v>3122</v>
      </c>
      <c r="C112" s="213" t="s">
        <v>216</v>
      </c>
      <c r="D112" s="209" t="s">
        <v>646</v>
      </c>
      <c r="E112" s="225">
        <f aca="true" t="shared" si="48" ref="E112:E118">F112+I112</f>
        <v>0</v>
      </c>
      <c r="F112" s="11"/>
      <c r="G112" s="12"/>
      <c r="H112" s="12"/>
      <c r="I112" s="12"/>
      <c r="J112" s="326"/>
      <c r="K112" s="326"/>
      <c r="L112" s="326"/>
      <c r="M112" s="12"/>
      <c r="N112" s="12"/>
      <c r="O112" s="12"/>
      <c r="P112" s="12"/>
      <c r="Q112" s="12"/>
      <c r="R112" s="75">
        <f aca="true" t="shared" si="49" ref="R112:R122">+J112+E112</f>
        <v>0</v>
      </c>
      <c r="S112" s="271"/>
      <c r="T112" s="58"/>
      <c r="U112" s="95"/>
      <c r="V112" s="95"/>
      <c r="W112" s="95"/>
    </row>
    <row r="113" spans="1:23" s="89" customFormat="1" ht="42" customHeight="1" hidden="1">
      <c r="A113" s="213" t="s">
        <v>595</v>
      </c>
      <c r="B113" s="214">
        <v>3123</v>
      </c>
      <c r="C113" s="213" t="s">
        <v>216</v>
      </c>
      <c r="D113" s="209" t="s">
        <v>316</v>
      </c>
      <c r="E113" s="225">
        <f t="shared" si="48"/>
        <v>0</v>
      </c>
      <c r="F113" s="11"/>
      <c r="G113" s="12"/>
      <c r="H113" s="12"/>
      <c r="I113" s="12"/>
      <c r="J113" s="326"/>
      <c r="K113" s="326"/>
      <c r="L113" s="326"/>
      <c r="M113" s="12"/>
      <c r="N113" s="12"/>
      <c r="O113" s="12"/>
      <c r="P113" s="12"/>
      <c r="Q113" s="12"/>
      <c r="R113" s="75">
        <f t="shared" si="49"/>
        <v>0</v>
      </c>
      <c r="S113" s="271"/>
      <c r="T113" s="58"/>
      <c r="U113" s="95"/>
      <c r="V113" s="95"/>
      <c r="W113" s="95"/>
    </row>
    <row r="114" spans="1:23" s="89" customFormat="1" ht="65.25" customHeight="1" hidden="1">
      <c r="A114" s="213" t="s">
        <v>439</v>
      </c>
      <c r="B114" s="214">
        <v>3131</v>
      </c>
      <c r="C114" s="213" t="s">
        <v>216</v>
      </c>
      <c r="D114" s="209" t="s">
        <v>670</v>
      </c>
      <c r="E114" s="225">
        <f t="shared" si="48"/>
        <v>0</v>
      </c>
      <c r="F114" s="11"/>
      <c r="G114" s="12"/>
      <c r="H114" s="12"/>
      <c r="I114" s="12"/>
      <c r="J114" s="326"/>
      <c r="K114" s="326"/>
      <c r="L114" s="326"/>
      <c r="M114" s="12"/>
      <c r="N114" s="12"/>
      <c r="O114" s="12"/>
      <c r="P114" s="12"/>
      <c r="Q114" s="12"/>
      <c r="R114" s="75">
        <f t="shared" si="49"/>
        <v>0</v>
      </c>
      <c r="S114" s="271"/>
      <c r="T114" s="58"/>
      <c r="U114" s="95"/>
      <c r="V114" s="95"/>
      <c r="W114" s="95"/>
    </row>
    <row r="115" spans="1:23" s="89" customFormat="1" ht="111" customHeight="1" hidden="1">
      <c r="A115" s="214">
        <v>813140</v>
      </c>
      <c r="B115" s="214">
        <v>3140</v>
      </c>
      <c r="C115" s="213" t="s">
        <v>216</v>
      </c>
      <c r="D115" s="209" t="s">
        <v>394</v>
      </c>
      <c r="E115" s="225">
        <f t="shared" si="48"/>
        <v>0</v>
      </c>
      <c r="F115" s="51"/>
      <c r="G115" s="88"/>
      <c r="H115" s="88"/>
      <c r="I115" s="88"/>
      <c r="J115" s="326"/>
      <c r="K115" s="340"/>
      <c r="L115" s="340"/>
      <c r="M115" s="88"/>
      <c r="N115" s="88"/>
      <c r="O115" s="88"/>
      <c r="P115" s="88"/>
      <c r="Q115" s="88"/>
      <c r="R115" s="75">
        <f t="shared" si="49"/>
        <v>0</v>
      </c>
      <c r="S115" s="271"/>
      <c r="T115" s="58"/>
      <c r="U115" s="95"/>
      <c r="V115" s="95"/>
      <c r="W115" s="95"/>
    </row>
    <row r="116" spans="1:23" s="89" customFormat="1" ht="133.5" customHeight="1" hidden="1">
      <c r="A116" s="213" t="s">
        <v>162</v>
      </c>
      <c r="B116" s="214">
        <v>3160</v>
      </c>
      <c r="C116" s="213" t="s">
        <v>309</v>
      </c>
      <c r="D116" s="7" t="s">
        <v>342</v>
      </c>
      <c r="E116" s="225">
        <f t="shared" si="48"/>
        <v>0</v>
      </c>
      <c r="F116" s="11"/>
      <c r="G116" s="12"/>
      <c r="H116" s="12"/>
      <c r="I116" s="12"/>
      <c r="J116" s="326"/>
      <c r="K116" s="326"/>
      <c r="L116" s="326"/>
      <c r="M116" s="12"/>
      <c r="N116" s="12"/>
      <c r="O116" s="12"/>
      <c r="P116" s="12"/>
      <c r="Q116" s="12"/>
      <c r="R116" s="75">
        <f t="shared" si="49"/>
        <v>0</v>
      </c>
      <c r="S116" s="271"/>
      <c r="T116" s="58"/>
      <c r="U116" s="95"/>
      <c r="V116" s="95"/>
      <c r="W116" s="95"/>
    </row>
    <row r="117" spans="1:23" s="89" customFormat="1" ht="118.5" customHeight="1" hidden="1">
      <c r="A117" s="213" t="s">
        <v>390</v>
      </c>
      <c r="B117" s="214">
        <v>3180</v>
      </c>
      <c r="C117" s="213" t="s">
        <v>611</v>
      </c>
      <c r="D117" s="210" t="s">
        <v>556</v>
      </c>
      <c r="E117" s="225">
        <f t="shared" si="48"/>
        <v>0</v>
      </c>
      <c r="F117" s="11"/>
      <c r="G117" s="12"/>
      <c r="H117" s="12"/>
      <c r="I117" s="12"/>
      <c r="J117" s="326"/>
      <c r="K117" s="326"/>
      <c r="L117" s="326"/>
      <c r="M117" s="12"/>
      <c r="N117" s="12"/>
      <c r="O117" s="12"/>
      <c r="P117" s="12"/>
      <c r="Q117" s="12"/>
      <c r="R117" s="75">
        <f t="shared" si="49"/>
        <v>0</v>
      </c>
      <c r="S117" s="271"/>
      <c r="T117" s="58"/>
      <c r="U117" s="95"/>
      <c r="V117" s="95"/>
      <c r="W117" s="95"/>
    </row>
    <row r="118" spans="1:23" s="89" customFormat="1" ht="84.75" customHeight="1" hidden="1">
      <c r="A118" s="213" t="s">
        <v>226</v>
      </c>
      <c r="B118" s="214">
        <v>3192</v>
      </c>
      <c r="C118" s="213" t="s">
        <v>307</v>
      </c>
      <c r="D118" s="210" t="s">
        <v>601</v>
      </c>
      <c r="E118" s="225">
        <f t="shared" si="48"/>
        <v>0</v>
      </c>
      <c r="F118" s="11"/>
      <c r="G118" s="12"/>
      <c r="H118" s="12"/>
      <c r="I118" s="12"/>
      <c r="J118" s="326"/>
      <c r="K118" s="326"/>
      <c r="L118" s="326"/>
      <c r="M118" s="12"/>
      <c r="N118" s="12"/>
      <c r="O118" s="12"/>
      <c r="P118" s="12"/>
      <c r="Q118" s="12"/>
      <c r="R118" s="75">
        <f t="shared" si="49"/>
        <v>0</v>
      </c>
      <c r="S118" s="271"/>
      <c r="T118" s="58"/>
      <c r="U118" s="95"/>
      <c r="V118" s="95"/>
      <c r="W118" s="95"/>
    </row>
    <row r="119" spans="1:23" s="89" customFormat="1" ht="260.25" customHeight="1" hidden="1">
      <c r="A119" s="213" t="s">
        <v>346</v>
      </c>
      <c r="B119" s="214">
        <v>3221</v>
      </c>
      <c r="C119" s="213" t="s">
        <v>611</v>
      </c>
      <c r="D119" s="210" t="s">
        <v>53</v>
      </c>
      <c r="E119" s="12"/>
      <c r="F119" s="88"/>
      <c r="G119" s="88"/>
      <c r="H119" s="88"/>
      <c r="I119" s="88"/>
      <c r="J119" s="326"/>
      <c r="K119" s="340"/>
      <c r="L119" s="340"/>
      <c r="M119" s="88"/>
      <c r="N119" s="88"/>
      <c r="O119" s="88"/>
      <c r="P119" s="88"/>
      <c r="Q119" s="88"/>
      <c r="R119" s="75">
        <f t="shared" si="49"/>
        <v>0</v>
      </c>
      <c r="S119" s="271"/>
      <c r="T119" s="58"/>
      <c r="U119" s="95"/>
      <c r="V119" s="95"/>
      <c r="W119" s="95"/>
    </row>
    <row r="120" spans="1:23" s="89" customFormat="1" ht="290.25" customHeight="1" hidden="1">
      <c r="A120" s="212" t="s">
        <v>563</v>
      </c>
      <c r="B120" s="211">
        <v>3230</v>
      </c>
      <c r="C120" s="212" t="s">
        <v>216</v>
      </c>
      <c r="D120" s="210" t="s">
        <v>54</v>
      </c>
      <c r="E120" s="225">
        <f>F120+I120</f>
        <v>0</v>
      </c>
      <c r="F120" s="11"/>
      <c r="G120" s="12"/>
      <c r="H120" s="12"/>
      <c r="I120" s="12"/>
      <c r="J120" s="326"/>
      <c r="K120" s="326"/>
      <c r="L120" s="326"/>
      <c r="M120" s="12"/>
      <c r="N120" s="12"/>
      <c r="O120" s="12"/>
      <c r="P120" s="12"/>
      <c r="Q120" s="12"/>
      <c r="R120" s="75">
        <f t="shared" si="49"/>
        <v>0</v>
      </c>
      <c r="S120" s="271"/>
      <c r="T120" s="58"/>
      <c r="U120" s="95"/>
      <c r="V120" s="95"/>
      <c r="W120" s="95"/>
    </row>
    <row r="121" spans="1:23" s="89" customFormat="1" ht="324" customHeight="1" hidden="1">
      <c r="A121" s="212" t="s">
        <v>633</v>
      </c>
      <c r="B121" s="211">
        <v>3224</v>
      </c>
      <c r="C121" s="212" t="s">
        <v>611</v>
      </c>
      <c r="D121" s="252" t="s">
        <v>55</v>
      </c>
      <c r="E121" s="225">
        <f>F121+I121</f>
        <v>0</v>
      </c>
      <c r="F121" s="51"/>
      <c r="G121" s="88"/>
      <c r="H121" s="88"/>
      <c r="I121" s="88"/>
      <c r="J121" s="327">
        <f>K121+O121</f>
        <v>0</v>
      </c>
      <c r="K121" s="340"/>
      <c r="L121" s="340"/>
      <c r="M121" s="88"/>
      <c r="N121" s="88"/>
      <c r="O121" s="51"/>
      <c r="P121" s="88"/>
      <c r="Q121" s="88"/>
      <c r="R121" s="75">
        <f t="shared" si="49"/>
        <v>0</v>
      </c>
      <c r="S121" s="271"/>
      <c r="T121" s="58"/>
      <c r="U121" s="95"/>
      <c r="V121" s="95"/>
      <c r="W121" s="95"/>
    </row>
    <row r="122" spans="1:23" s="89" customFormat="1" ht="48.75" customHeight="1" hidden="1">
      <c r="A122" s="212" t="s">
        <v>343</v>
      </c>
      <c r="B122" s="211">
        <v>3242</v>
      </c>
      <c r="C122" s="212" t="s">
        <v>210</v>
      </c>
      <c r="D122" s="223" t="s">
        <v>430</v>
      </c>
      <c r="E122" s="225">
        <f>F122+I122</f>
        <v>0</v>
      </c>
      <c r="F122" s="11"/>
      <c r="G122" s="12"/>
      <c r="H122" s="12"/>
      <c r="I122" s="12"/>
      <c r="J122" s="326"/>
      <c r="K122" s="326"/>
      <c r="L122" s="326"/>
      <c r="M122" s="12"/>
      <c r="N122" s="12"/>
      <c r="O122" s="12"/>
      <c r="P122" s="12"/>
      <c r="Q122" s="12"/>
      <c r="R122" s="75">
        <f t="shared" si="49"/>
        <v>0</v>
      </c>
      <c r="S122" s="271"/>
      <c r="T122" s="58"/>
      <c r="U122" s="95"/>
      <c r="V122" s="95"/>
      <c r="W122" s="95"/>
    </row>
    <row r="123" spans="1:23" s="89" customFormat="1" ht="36.75" customHeight="1" hidden="1">
      <c r="A123" s="216"/>
      <c r="B123" s="217"/>
      <c r="C123" s="218"/>
      <c r="D123" s="215"/>
      <c r="E123" s="12"/>
      <c r="F123" s="88"/>
      <c r="G123" s="88"/>
      <c r="H123" s="88"/>
      <c r="I123" s="88"/>
      <c r="J123" s="326"/>
      <c r="K123" s="340"/>
      <c r="L123" s="340"/>
      <c r="M123" s="88"/>
      <c r="N123" s="88"/>
      <c r="O123" s="88"/>
      <c r="P123" s="88"/>
      <c r="Q123" s="88"/>
      <c r="R123" s="75"/>
      <c r="S123" s="271"/>
      <c r="T123" s="58"/>
      <c r="U123" s="95"/>
      <c r="V123" s="95"/>
      <c r="W123" s="95"/>
    </row>
    <row r="124" spans="1:23" s="89" customFormat="1" ht="39" customHeight="1" hidden="1">
      <c r="A124" s="84"/>
      <c r="B124" s="84"/>
      <c r="C124" s="84"/>
      <c r="D124" s="87"/>
      <c r="E124" s="12">
        <f>F124+I124</f>
        <v>0</v>
      </c>
      <c r="F124" s="88"/>
      <c r="G124" s="88"/>
      <c r="H124" s="88"/>
      <c r="I124" s="88"/>
      <c r="J124" s="326"/>
      <c r="K124" s="340"/>
      <c r="L124" s="340"/>
      <c r="M124" s="88"/>
      <c r="N124" s="88"/>
      <c r="O124" s="88"/>
      <c r="P124" s="88"/>
      <c r="Q124" s="88"/>
      <c r="R124" s="75">
        <f>+J124+E124</f>
        <v>0</v>
      </c>
      <c r="S124" s="271">
        <f aca="true" t="shared" si="50" ref="S124:S155">+E124+J124</f>
        <v>0</v>
      </c>
      <c r="T124" s="58"/>
      <c r="U124" s="95">
        <f aca="true" t="shared" si="51" ref="U124:U155">Q124-P124</f>
        <v>0</v>
      </c>
      <c r="V124" s="95"/>
      <c r="W124" s="95">
        <f aca="true" t="shared" si="52" ref="W124:W155">P124-O124</f>
        <v>0</v>
      </c>
    </row>
    <row r="125" spans="1:23" s="281" customFormat="1" ht="129" customHeight="1" hidden="1">
      <c r="A125" s="8" t="s">
        <v>350</v>
      </c>
      <c r="B125" s="8" t="s">
        <v>351</v>
      </c>
      <c r="C125" s="8"/>
      <c r="D125" s="253" t="s">
        <v>352</v>
      </c>
      <c r="E125" s="12">
        <f>F125+I125</f>
        <v>0</v>
      </c>
      <c r="F125" s="11"/>
      <c r="G125" s="11"/>
      <c r="H125" s="11"/>
      <c r="I125" s="11"/>
      <c r="J125" s="327">
        <f>+K125+O125</f>
        <v>0</v>
      </c>
      <c r="K125" s="341"/>
      <c r="L125" s="341"/>
      <c r="M125" s="13"/>
      <c r="N125" s="13"/>
      <c r="O125" s="11"/>
      <c r="P125" s="13"/>
      <c r="Q125" s="13"/>
      <c r="R125" s="75">
        <f>+J125+E125</f>
        <v>0</v>
      </c>
      <c r="S125" s="271">
        <f t="shared" si="50"/>
        <v>0</v>
      </c>
      <c r="T125" s="58">
        <f aca="true" t="shared" si="53" ref="T125:T135">S125-R125</f>
        <v>0</v>
      </c>
      <c r="U125" s="95">
        <f t="shared" si="51"/>
        <v>0</v>
      </c>
      <c r="V125" s="95"/>
      <c r="W125" s="95">
        <f t="shared" si="52"/>
        <v>0</v>
      </c>
    </row>
    <row r="126" spans="1:23" s="111" customFormat="1" ht="35.25" customHeight="1" hidden="1">
      <c r="A126" s="207" t="s">
        <v>349</v>
      </c>
      <c r="B126" s="207" t="s">
        <v>455</v>
      </c>
      <c r="C126" s="207" t="s">
        <v>212</v>
      </c>
      <c r="D126" s="226" t="s">
        <v>456</v>
      </c>
      <c r="E126" s="225">
        <f>F126+I126</f>
        <v>0</v>
      </c>
      <c r="F126" s="225"/>
      <c r="G126" s="225"/>
      <c r="H126" s="225"/>
      <c r="I126" s="225"/>
      <c r="J126" s="328">
        <f>+K126+O126</f>
        <v>0</v>
      </c>
      <c r="K126" s="332"/>
      <c r="L126" s="332"/>
      <c r="M126" s="279"/>
      <c r="N126" s="279"/>
      <c r="O126" s="225"/>
      <c r="P126" s="279"/>
      <c r="Q126" s="279"/>
      <c r="R126" s="225">
        <f>+J126+E126</f>
        <v>0</v>
      </c>
      <c r="S126" s="271">
        <f t="shared" si="50"/>
        <v>0</v>
      </c>
      <c r="T126" s="134">
        <f t="shared" si="53"/>
        <v>0</v>
      </c>
      <c r="U126" s="122">
        <f t="shared" si="51"/>
        <v>0</v>
      </c>
      <c r="V126" s="122"/>
      <c r="W126" s="122">
        <f t="shared" si="52"/>
        <v>0</v>
      </c>
    </row>
    <row r="127" spans="1:23" s="111" customFormat="1" ht="63" hidden="1">
      <c r="A127" s="280" t="s">
        <v>4</v>
      </c>
      <c r="B127" s="280"/>
      <c r="C127" s="280"/>
      <c r="D127" s="274" t="s">
        <v>191</v>
      </c>
      <c r="E127" s="227">
        <f aca="true" t="shared" si="54" ref="E127:K127">E129+E130+E131+E133+E132</f>
        <v>0</v>
      </c>
      <c r="F127" s="227">
        <f t="shared" si="54"/>
        <v>0</v>
      </c>
      <c r="G127" s="227">
        <f t="shared" si="54"/>
        <v>0</v>
      </c>
      <c r="H127" s="227">
        <f t="shared" si="54"/>
        <v>0</v>
      </c>
      <c r="I127" s="227">
        <f t="shared" si="54"/>
        <v>0</v>
      </c>
      <c r="J127" s="264">
        <f t="shared" si="54"/>
        <v>0</v>
      </c>
      <c r="K127" s="264">
        <f t="shared" si="54"/>
        <v>0</v>
      </c>
      <c r="L127" s="264"/>
      <c r="M127" s="227">
        <f aca="true" t="shared" si="55" ref="M127:R127">M129+M130+M131+M133+M132</f>
        <v>0</v>
      </c>
      <c r="N127" s="227">
        <f t="shared" si="55"/>
        <v>0</v>
      </c>
      <c r="O127" s="227">
        <f t="shared" si="55"/>
        <v>0</v>
      </c>
      <c r="P127" s="227">
        <f t="shared" si="55"/>
        <v>0</v>
      </c>
      <c r="Q127" s="227">
        <f t="shared" si="55"/>
        <v>0</v>
      </c>
      <c r="R127" s="227">
        <f t="shared" si="55"/>
        <v>0</v>
      </c>
      <c r="S127" s="271">
        <f t="shared" si="50"/>
        <v>0</v>
      </c>
      <c r="T127" s="134">
        <f t="shared" si="53"/>
        <v>0</v>
      </c>
      <c r="U127" s="122">
        <f t="shared" si="51"/>
        <v>0</v>
      </c>
      <c r="V127" s="122"/>
      <c r="W127" s="122">
        <f t="shared" si="52"/>
        <v>0</v>
      </c>
    </row>
    <row r="128" spans="1:23" s="111" customFormat="1" ht="63" hidden="1">
      <c r="A128" s="280" t="s">
        <v>5</v>
      </c>
      <c r="B128" s="280"/>
      <c r="C128" s="280"/>
      <c r="D128" s="274" t="s">
        <v>191</v>
      </c>
      <c r="E128" s="227">
        <f aca="true" t="shared" si="56" ref="E128:K128">SUM(E129:E133)</f>
        <v>0</v>
      </c>
      <c r="F128" s="227">
        <f t="shared" si="56"/>
        <v>0</v>
      </c>
      <c r="G128" s="227">
        <f t="shared" si="56"/>
        <v>0</v>
      </c>
      <c r="H128" s="227">
        <f t="shared" si="56"/>
        <v>0</v>
      </c>
      <c r="I128" s="227">
        <f t="shared" si="56"/>
        <v>0</v>
      </c>
      <c r="J128" s="264">
        <f t="shared" si="56"/>
        <v>0</v>
      </c>
      <c r="K128" s="264">
        <f t="shared" si="56"/>
        <v>0</v>
      </c>
      <c r="L128" s="264"/>
      <c r="M128" s="227">
        <f aca="true" t="shared" si="57" ref="M128:R128">SUM(M129:M133)</f>
        <v>0</v>
      </c>
      <c r="N128" s="227">
        <f t="shared" si="57"/>
        <v>0</v>
      </c>
      <c r="O128" s="227">
        <f t="shared" si="57"/>
        <v>0</v>
      </c>
      <c r="P128" s="227">
        <f t="shared" si="57"/>
        <v>0</v>
      </c>
      <c r="Q128" s="227">
        <f t="shared" si="57"/>
        <v>0</v>
      </c>
      <c r="R128" s="227">
        <f t="shared" si="57"/>
        <v>0</v>
      </c>
      <c r="S128" s="271">
        <f t="shared" si="50"/>
        <v>0</v>
      </c>
      <c r="T128" s="134">
        <f t="shared" si="53"/>
        <v>0</v>
      </c>
      <c r="U128" s="122">
        <f t="shared" si="51"/>
        <v>0</v>
      </c>
      <c r="V128" s="122"/>
      <c r="W128" s="122">
        <f t="shared" si="52"/>
        <v>0</v>
      </c>
    </row>
    <row r="129" spans="1:23" s="111" customFormat="1" ht="63.75" customHeight="1" hidden="1">
      <c r="A129" s="213" t="s">
        <v>6</v>
      </c>
      <c r="B129" s="214">
        <v>3112</v>
      </c>
      <c r="C129" s="213" t="s">
        <v>216</v>
      </c>
      <c r="D129" s="221" t="s">
        <v>523</v>
      </c>
      <c r="E129" s="225">
        <f>F129+I129</f>
        <v>0</v>
      </c>
      <c r="F129" s="225"/>
      <c r="G129" s="225"/>
      <c r="H129" s="225"/>
      <c r="I129" s="225"/>
      <c r="J129" s="262">
        <f>+K129+O129</f>
        <v>0</v>
      </c>
      <c r="K129" s="338"/>
      <c r="L129" s="338"/>
      <c r="M129" s="279"/>
      <c r="N129" s="279"/>
      <c r="O129" s="225"/>
      <c r="P129" s="279"/>
      <c r="Q129" s="279"/>
      <c r="R129" s="225">
        <f>+J129+E129</f>
        <v>0</v>
      </c>
      <c r="S129" s="271">
        <f t="shared" si="50"/>
        <v>0</v>
      </c>
      <c r="T129" s="134">
        <f t="shared" si="53"/>
        <v>0</v>
      </c>
      <c r="U129" s="122">
        <f t="shared" si="51"/>
        <v>0</v>
      </c>
      <c r="V129" s="122"/>
      <c r="W129" s="122">
        <f t="shared" si="52"/>
        <v>0</v>
      </c>
    </row>
    <row r="130" spans="1:23" s="111" customFormat="1" ht="24" customHeight="1" hidden="1">
      <c r="A130" s="213" t="s">
        <v>269</v>
      </c>
      <c r="B130" s="214">
        <v>6083</v>
      </c>
      <c r="C130" s="213" t="s">
        <v>166</v>
      </c>
      <c r="D130" s="221" t="s">
        <v>559</v>
      </c>
      <c r="E130" s="225">
        <f>F130+I130</f>
        <v>0</v>
      </c>
      <c r="F130" s="225"/>
      <c r="G130" s="225"/>
      <c r="H130" s="225"/>
      <c r="I130" s="225"/>
      <c r="J130" s="262">
        <f>+K130+O130</f>
        <v>0</v>
      </c>
      <c r="K130" s="338"/>
      <c r="L130" s="338"/>
      <c r="M130" s="279"/>
      <c r="N130" s="279"/>
      <c r="O130" s="225"/>
      <c r="P130" s="279"/>
      <c r="Q130" s="279"/>
      <c r="R130" s="225">
        <f>+J130+E130</f>
        <v>0</v>
      </c>
      <c r="S130" s="271">
        <f t="shared" si="50"/>
        <v>0</v>
      </c>
      <c r="T130" s="134">
        <f t="shared" si="53"/>
        <v>0</v>
      </c>
      <c r="U130" s="122">
        <f t="shared" si="51"/>
        <v>0</v>
      </c>
      <c r="V130" s="122"/>
      <c r="W130" s="122">
        <f t="shared" si="52"/>
        <v>0</v>
      </c>
    </row>
    <row r="131" spans="1:23" s="111" customFormat="1" ht="27.75" customHeight="1" hidden="1">
      <c r="A131" s="126"/>
      <c r="B131" s="126"/>
      <c r="C131" s="126"/>
      <c r="D131" s="127"/>
      <c r="E131" s="129">
        <f>F131+I131</f>
        <v>0</v>
      </c>
      <c r="F131" s="129"/>
      <c r="G131" s="129"/>
      <c r="H131" s="129"/>
      <c r="I131" s="129"/>
      <c r="J131" s="329">
        <f>+K131+O131</f>
        <v>0</v>
      </c>
      <c r="K131" s="333"/>
      <c r="L131" s="333"/>
      <c r="M131" s="138"/>
      <c r="N131" s="138"/>
      <c r="O131" s="129"/>
      <c r="P131" s="138"/>
      <c r="Q131" s="138"/>
      <c r="R131" s="129">
        <f>+J131+E131</f>
        <v>0</v>
      </c>
      <c r="S131" s="271">
        <f t="shared" si="50"/>
        <v>0</v>
      </c>
      <c r="T131" s="134">
        <f t="shared" si="53"/>
        <v>0</v>
      </c>
      <c r="U131" s="122">
        <f t="shared" si="51"/>
        <v>0</v>
      </c>
      <c r="V131" s="122"/>
      <c r="W131" s="122">
        <f t="shared" si="52"/>
        <v>0</v>
      </c>
    </row>
    <row r="132" spans="1:23" s="98" customFormat="1" ht="30.75" customHeight="1" hidden="1">
      <c r="A132" s="63"/>
      <c r="B132" s="63"/>
      <c r="C132" s="63"/>
      <c r="D132" s="10"/>
      <c r="E132" s="75">
        <f>F132+I132</f>
        <v>0</v>
      </c>
      <c r="F132" s="77"/>
      <c r="G132" s="77"/>
      <c r="H132" s="77"/>
      <c r="I132" s="79"/>
      <c r="J132" s="325">
        <f>+K132+O132</f>
        <v>0</v>
      </c>
      <c r="K132" s="335"/>
      <c r="L132" s="335"/>
      <c r="M132" s="79"/>
      <c r="N132" s="79"/>
      <c r="O132" s="77"/>
      <c r="P132" s="79"/>
      <c r="Q132" s="79"/>
      <c r="R132" s="75">
        <f>+J132+E132</f>
        <v>0</v>
      </c>
      <c r="S132" s="271">
        <f t="shared" si="50"/>
        <v>0</v>
      </c>
      <c r="T132" s="58">
        <f t="shared" si="53"/>
        <v>0</v>
      </c>
      <c r="U132" s="95">
        <f t="shared" si="51"/>
        <v>0</v>
      </c>
      <c r="V132" s="95"/>
      <c r="W132" s="95">
        <f t="shared" si="52"/>
        <v>0</v>
      </c>
    </row>
    <row r="133" spans="1:23" s="111" customFormat="1" ht="20.25" customHeight="1" hidden="1">
      <c r="A133" s="207"/>
      <c r="B133" s="207"/>
      <c r="C133" s="207"/>
      <c r="D133" s="206"/>
      <c r="E133" s="225">
        <f>F133+I133</f>
        <v>0</v>
      </c>
      <c r="F133" s="225"/>
      <c r="G133" s="225"/>
      <c r="H133" s="225"/>
      <c r="I133" s="225"/>
      <c r="J133" s="262">
        <f>+K133+O133</f>
        <v>0</v>
      </c>
      <c r="K133" s="338"/>
      <c r="L133" s="338"/>
      <c r="M133" s="279"/>
      <c r="N133" s="279"/>
      <c r="O133" s="129"/>
      <c r="P133" s="138"/>
      <c r="Q133" s="138"/>
      <c r="R133" s="225">
        <f>+J133+E133</f>
        <v>0</v>
      </c>
      <c r="S133" s="271">
        <f t="shared" si="50"/>
        <v>0</v>
      </c>
      <c r="T133" s="134">
        <f t="shared" si="53"/>
        <v>0</v>
      </c>
      <c r="U133" s="122">
        <f t="shared" si="51"/>
        <v>0</v>
      </c>
      <c r="V133" s="122"/>
      <c r="W133" s="122">
        <f t="shared" si="52"/>
        <v>0</v>
      </c>
    </row>
    <row r="134" spans="1:23" s="135" customFormat="1" ht="33.75" customHeight="1" hidden="1">
      <c r="A134" s="280" t="s">
        <v>318</v>
      </c>
      <c r="B134" s="280"/>
      <c r="C134" s="280"/>
      <c r="D134" s="274" t="s">
        <v>270</v>
      </c>
      <c r="E134" s="227">
        <f aca="true" t="shared" si="58" ref="E134:K134">E137+E138+E139+E140+E141+E142+E143+E146+E145+E148+E144+E147+E149</f>
        <v>0</v>
      </c>
      <c r="F134" s="227">
        <f t="shared" si="58"/>
        <v>0</v>
      </c>
      <c r="G134" s="227">
        <f t="shared" si="58"/>
        <v>0</v>
      </c>
      <c r="H134" s="227">
        <f t="shared" si="58"/>
        <v>0</v>
      </c>
      <c r="I134" s="227">
        <f t="shared" si="58"/>
        <v>0</v>
      </c>
      <c r="J134" s="264">
        <f t="shared" si="58"/>
        <v>0</v>
      </c>
      <c r="K134" s="264">
        <f t="shared" si="58"/>
        <v>0</v>
      </c>
      <c r="L134" s="264">
        <f>L137+L138</f>
        <v>0</v>
      </c>
      <c r="M134" s="227">
        <f aca="true" t="shared" si="59" ref="M134:R134">M137+M138+M139+M140+M141+M142+M143+M146+M145+M148+M144+M147+M149</f>
        <v>0</v>
      </c>
      <c r="N134" s="227">
        <f t="shared" si="59"/>
        <v>0</v>
      </c>
      <c r="O134" s="227">
        <f t="shared" si="59"/>
        <v>0</v>
      </c>
      <c r="P134" s="227">
        <f t="shared" si="59"/>
        <v>0</v>
      </c>
      <c r="Q134" s="227">
        <f t="shared" si="59"/>
        <v>0</v>
      </c>
      <c r="R134" s="227">
        <f t="shared" si="59"/>
        <v>0</v>
      </c>
      <c r="S134" s="271">
        <f t="shared" si="50"/>
        <v>0</v>
      </c>
      <c r="T134" s="134">
        <f t="shared" si="53"/>
        <v>0</v>
      </c>
      <c r="U134" s="122">
        <f t="shared" si="51"/>
        <v>0</v>
      </c>
      <c r="V134" s="122"/>
      <c r="W134" s="122">
        <f t="shared" si="52"/>
        <v>0</v>
      </c>
    </row>
    <row r="135" spans="1:23" s="135" customFormat="1" ht="35.25" customHeight="1" hidden="1">
      <c r="A135" s="280" t="s">
        <v>319</v>
      </c>
      <c r="B135" s="280"/>
      <c r="C135" s="280"/>
      <c r="D135" s="274" t="s">
        <v>270</v>
      </c>
      <c r="E135" s="227">
        <f aca="true" t="shared" si="60" ref="E135:K135">SUM(E137:E149)</f>
        <v>0</v>
      </c>
      <c r="F135" s="227">
        <f t="shared" si="60"/>
        <v>0</v>
      </c>
      <c r="G135" s="227">
        <f t="shared" si="60"/>
        <v>0</v>
      </c>
      <c r="H135" s="227">
        <f t="shared" si="60"/>
        <v>0</v>
      </c>
      <c r="I135" s="227">
        <f t="shared" si="60"/>
        <v>0</v>
      </c>
      <c r="J135" s="264">
        <f t="shared" si="60"/>
        <v>0</v>
      </c>
      <c r="K135" s="264">
        <f t="shared" si="60"/>
        <v>0</v>
      </c>
      <c r="L135" s="264">
        <f>L137+L138</f>
        <v>0</v>
      </c>
      <c r="M135" s="227">
        <f aca="true" t="shared" si="61" ref="M135:R135">SUM(M137:M149)</f>
        <v>0</v>
      </c>
      <c r="N135" s="227">
        <f t="shared" si="61"/>
        <v>0</v>
      </c>
      <c r="O135" s="227">
        <f t="shared" si="61"/>
        <v>0</v>
      </c>
      <c r="P135" s="227">
        <f t="shared" si="61"/>
        <v>0</v>
      </c>
      <c r="Q135" s="227">
        <f t="shared" si="61"/>
        <v>0</v>
      </c>
      <c r="R135" s="227">
        <f t="shared" si="61"/>
        <v>0</v>
      </c>
      <c r="S135" s="271">
        <f t="shared" si="50"/>
        <v>0</v>
      </c>
      <c r="T135" s="134">
        <f t="shared" si="53"/>
        <v>0</v>
      </c>
      <c r="U135" s="122">
        <f t="shared" si="51"/>
        <v>0</v>
      </c>
      <c r="V135" s="122"/>
      <c r="W135" s="122">
        <f t="shared" si="52"/>
        <v>0</v>
      </c>
    </row>
    <row r="136" spans="1:24" s="135" customFormat="1" ht="27.75" customHeight="1" hidden="1">
      <c r="A136" s="280"/>
      <c r="B136" s="280"/>
      <c r="C136" s="280"/>
      <c r="D136" s="274"/>
      <c r="E136" s="133"/>
      <c r="F136" s="133"/>
      <c r="G136" s="133"/>
      <c r="H136" s="133">
        <f>H135-H137-H138</f>
        <v>0</v>
      </c>
      <c r="I136" s="133">
        <f>I135-I137-I138</f>
        <v>0</v>
      </c>
      <c r="J136" s="264">
        <f>J135-J137-J138</f>
        <v>0</v>
      </c>
      <c r="K136" s="264">
        <f>K135-K137-K138</f>
        <v>0</v>
      </c>
      <c r="L136" s="264"/>
      <c r="M136" s="133">
        <f aca="true" t="shared" si="62" ref="M136:R136">M135-M137-M138</f>
        <v>0</v>
      </c>
      <c r="N136" s="133">
        <f t="shared" si="62"/>
        <v>0</v>
      </c>
      <c r="O136" s="133">
        <f t="shared" si="62"/>
        <v>0</v>
      </c>
      <c r="P136" s="133">
        <f t="shared" si="62"/>
        <v>0</v>
      </c>
      <c r="Q136" s="133">
        <f t="shared" si="62"/>
        <v>0</v>
      </c>
      <c r="R136" s="133">
        <f t="shared" si="62"/>
        <v>0</v>
      </c>
      <c r="S136" s="271">
        <f t="shared" si="50"/>
        <v>0</v>
      </c>
      <c r="T136" s="134"/>
      <c r="U136" s="122">
        <f t="shared" si="51"/>
        <v>0</v>
      </c>
      <c r="V136" s="122"/>
      <c r="W136" s="122">
        <f t="shared" si="52"/>
        <v>0</v>
      </c>
      <c r="X136" s="134"/>
    </row>
    <row r="137" spans="1:23" ht="24" customHeight="1" hidden="1">
      <c r="A137" s="207" t="s">
        <v>7</v>
      </c>
      <c r="B137" s="207" t="s">
        <v>471</v>
      </c>
      <c r="C137" s="207" t="s">
        <v>306</v>
      </c>
      <c r="D137" s="224" t="s">
        <v>377</v>
      </c>
      <c r="E137" s="225">
        <f aca="true" t="shared" si="63" ref="E137:E149">F137+I137</f>
        <v>0</v>
      </c>
      <c r="F137" s="225"/>
      <c r="G137" s="225"/>
      <c r="H137" s="225"/>
      <c r="I137" s="225"/>
      <c r="J137" s="262"/>
      <c r="K137" s="338"/>
      <c r="L137" s="338"/>
      <c r="M137" s="279"/>
      <c r="N137" s="279"/>
      <c r="O137" s="225"/>
      <c r="P137" s="279"/>
      <c r="Q137" s="279"/>
      <c r="R137" s="225">
        <f aca="true" t="shared" si="64" ref="R137:R149">+J137+E137</f>
        <v>0</v>
      </c>
      <c r="S137" s="271">
        <f t="shared" si="50"/>
        <v>0</v>
      </c>
      <c r="T137" s="134">
        <f aca="true" t="shared" si="65" ref="T137:T151">S137-R137</f>
        <v>0</v>
      </c>
      <c r="U137" s="122">
        <f t="shared" si="51"/>
        <v>0</v>
      </c>
      <c r="V137" s="122"/>
      <c r="W137" s="122">
        <f t="shared" si="52"/>
        <v>0</v>
      </c>
    </row>
    <row r="138" spans="1:23" ht="71.25" customHeight="1" hidden="1">
      <c r="A138" s="214">
        <v>1014060</v>
      </c>
      <c r="B138" s="214">
        <v>4060</v>
      </c>
      <c r="C138" s="213" t="s">
        <v>271</v>
      </c>
      <c r="D138" s="221" t="s">
        <v>272</v>
      </c>
      <c r="E138" s="225">
        <f t="shared" si="63"/>
        <v>0</v>
      </c>
      <c r="F138" s="225"/>
      <c r="G138" s="225"/>
      <c r="H138" s="225"/>
      <c r="I138" s="225"/>
      <c r="J138" s="262"/>
      <c r="K138" s="338"/>
      <c r="L138" s="338"/>
      <c r="M138" s="279"/>
      <c r="N138" s="279"/>
      <c r="O138" s="225"/>
      <c r="P138" s="279"/>
      <c r="Q138" s="279"/>
      <c r="R138" s="225">
        <f t="shared" si="64"/>
        <v>0</v>
      </c>
      <c r="S138" s="271">
        <f t="shared" si="50"/>
        <v>0</v>
      </c>
      <c r="T138" s="134">
        <f t="shared" si="65"/>
        <v>0</v>
      </c>
      <c r="U138" s="122">
        <f t="shared" si="51"/>
        <v>0</v>
      </c>
      <c r="V138" s="122"/>
      <c r="W138" s="122">
        <f t="shared" si="52"/>
        <v>0</v>
      </c>
    </row>
    <row r="139" spans="1:23" ht="46.5" customHeight="1" hidden="1">
      <c r="A139" s="207" t="s">
        <v>551</v>
      </c>
      <c r="B139" s="207" t="s">
        <v>552</v>
      </c>
      <c r="C139" s="207" t="s">
        <v>472</v>
      </c>
      <c r="D139" s="224" t="s">
        <v>553</v>
      </c>
      <c r="E139" s="225">
        <f t="shared" si="63"/>
        <v>0</v>
      </c>
      <c r="F139" s="225"/>
      <c r="G139" s="225"/>
      <c r="H139" s="225"/>
      <c r="I139" s="225"/>
      <c r="J139" s="262">
        <f aca="true" t="shared" si="66" ref="J139:J149">+K139+O139</f>
        <v>0</v>
      </c>
      <c r="K139" s="338"/>
      <c r="L139" s="338"/>
      <c r="M139" s="279"/>
      <c r="N139" s="279"/>
      <c r="O139" s="225"/>
      <c r="P139" s="225"/>
      <c r="Q139" s="225"/>
      <c r="R139" s="225">
        <f t="shared" si="64"/>
        <v>0</v>
      </c>
      <c r="S139" s="271">
        <f t="shared" si="50"/>
        <v>0</v>
      </c>
      <c r="T139" s="134">
        <f t="shared" si="65"/>
        <v>0</v>
      </c>
      <c r="U139" s="122">
        <f t="shared" si="51"/>
        <v>0</v>
      </c>
      <c r="V139" s="122"/>
      <c r="W139" s="122">
        <f t="shared" si="52"/>
        <v>0</v>
      </c>
    </row>
    <row r="140" spans="1:23" ht="39.75" customHeight="1" hidden="1">
      <c r="A140" s="207" t="s">
        <v>640</v>
      </c>
      <c r="B140" s="207" t="s">
        <v>641</v>
      </c>
      <c r="C140" s="207" t="s">
        <v>472</v>
      </c>
      <c r="D140" s="224" t="s">
        <v>480</v>
      </c>
      <c r="E140" s="225">
        <f t="shared" si="63"/>
        <v>0</v>
      </c>
      <c r="F140" s="225"/>
      <c r="G140" s="225"/>
      <c r="H140" s="225"/>
      <c r="I140" s="225"/>
      <c r="J140" s="262">
        <f t="shared" si="66"/>
        <v>0</v>
      </c>
      <c r="K140" s="338"/>
      <c r="L140" s="338"/>
      <c r="M140" s="279"/>
      <c r="N140" s="279"/>
      <c r="O140" s="225"/>
      <c r="P140" s="279"/>
      <c r="Q140" s="279"/>
      <c r="R140" s="225">
        <f t="shared" si="64"/>
        <v>0</v>
      </c>
      <c r="S140" s="271">
        <f t="shared" si="50"/>
        <v>0</v>
      </c>
      <c r="T140" s="134">
        <f t="shared" si="65"/>
        <v>0</v>
      </c>
      <c r="U140" s="122">
        <f t="shared" si="51"/>
        <v>0</v>
      </c>
      <c r="V140" s="122"/>
      <c r="W140" s="122">
        <f t="shared" si="52"/>
        <v>0</v>
      </c>
    </row>
    <row r="141" spans="1:23" ht="59.25" customHeight="1" hidden="1">
      <c r="A141" s="214">
        <v>1015011</v>
      </c>
      <c r="B141" s="214">
        <v>5011</v>
      </c>
      <c r="C141" s="213" t="s">
        <v>339</v>
      </c>
      <c r="D141" s="208" t="s">
        <v>126</v>
      </c>
      <c r="E141" s="225">
        <f t="shared" si="63"/>
        <v>0</v>
      </c>
      <c r="F141" s="225"/>
      <c r="G141" s="225"/>
      <c r="H141" s="225"/>
      <c r="I141" s="225"/>
      <c r="J141" s="262">
        <f t="shared" si="66"/>
        <v>0</v>
      </c>
      <c r="K141" s="338"/>
      <c r="L141" s="338"/>
      <c r="M141" s="279"/>
      <c r="N141" s="279"/>
      <c r="O141" s="225"/>
      <c r="P141" s="279"/>
      <c r="Q141" s="279"/>
      <c r="R141" s="225">
        <f t="shared" si="64"/>
        <v>0</v>
      </c>
      <c r="S141" s="271">
        <f t="shared" si="50"/>
        <v>0</v>
      </c>
      <c r="T141" s="134">
        <f t="shared" si="65"/>
        <v>0</v>
      </c>
      <c r="U141" s="122">
        <f t="shared" si="51"/>
        <v>0</v>
      </c>
      <c r="V141" s="122"/>
      <c r="W141" s="122">
        <f t="shared" si="52"/>
        <v>0</v>
      </c>
    </row>
    <row r="142" spans="1:23" ht="51" customHeight="1" hidden="1">
      <c r="A142" s="214">
        <v>1015012</v>
      </c>
      <c r="B142" s="214">
        <v>5012</v>
      </c>
      <c r="C142" s="213" t="s">
        <v>339</v>
      </c>
      <c r="D142" s="208" t="s">
        <v>415</v>
      </c>
      <c r="E142" s="225">
        <f t="shared" si="63"/>
        <v>0</v>
      </c>
      <c r="F142" s="225"/>
      <c r="G142" s="225"/>
      <c r="H142" s="225"/>
      <c r="I142" s="225"/>
      <c r="J142" s="262">
        <f t="shared" si="66"/>
        <v>0</v>
      </c>
      <c r="K142" s="338"/>
      <c r="L142" s="338"/>
      <c r="M142" s="279"/>
      <c r="N142" s="279"/>
      <c r="O142" s="276"/>
      <c r="P142" s="279"/>
      <c r="Q142" s="279"/>
      <c r="R142" s="225">
        <f t="shared" si="64"/>
        <v>0</v>
      </c>
      <c r="S142" s="271">
        <f t="shared" si="50"/>
        <v>0</v>
      </c>
      <c r="T142" s="134">
        <f t="shared" si="65"/>
        <v>0</v>
      </c>
      <c r="U142" s="122">
        <f t="shared" si="51"/>
        <v>0</v>
      </c>
      <c r="V142" s="122"/>
      <c r="W142" s="122">
        <f t="shared" si="52"/>
        <v>0</v>
      </c>
    </row>
    <row r="143" spans="5:23" s="139" customFormat="1" ht="33" customHeight="1" hidden="1">
      <c r="E143" s="129">
        <f t="shared" si="63"/>
        <v>0</v>
      </c>
      <c r="F143" s="129"/>
      <c r="G143" s="129"/>
      <c r="H143" s="129"/>
      <c r="I143" s="129"/>
      <c r="J143" s="329">
        <f t="shared" si="66"/>
        <v>0</v>
      </c>
      <c r="K143" s="333"/>
      <c r="L143" s="333"/>
      <c r="M143" s="138"/>
      <c r="N143" s="138"/>
      <c r="O143" s="129"/>
      <c r="P143" s="129"/>
      <c r="Q143" s="129"/>
      <c r="R143" s="129">
        <f t="shared" si="64"/>
        <v>0</v>
      </c>
      <c r="S143" s="271">
        <f t="shared" si="50"/>
        <v>0</v>
      </c>
      <c r="T143" s="134">
        <f t="shared" si="65"/>
        <v>0</v>
      </c>
      <c r="U143" s="122">
        <f t="shared" si="51"/>
        <v>0</v>
      </c>
      <c r="V143" s="122"/>
      <c r="W143" s="122">
        <f t="shared" si="52"/>
        <v>0</v>
      </c>
    </row>
    <row r="144" spans="5:23" s="139" customFormat="1" ht="26.25" customHeight="1" hidden="1">
      <c r="E144" s="129">
        <f t="shared" si="63"/>
        <v>0</v>
      </c>
      <c r="F144" s="129"/>
      <c r="G144" s="129"/>
      <c r="H144" s="129"/>
      <c r="I144" s="129"/>
      <c r="J144" s="329">
        <f t="shared" si="66"/>
        <v>0</v>
      </c>
      <c r="K144" s="333"/>
      <c r="L144" s="333"/>
      <c r="M144" s="138"/>
      <c r="N144" s="138"/>
      <c r="O144" s="129"/>
      <c r="P144" s="129"/>
      <c r="Q144" s="129"/>
      <c r="R144" s="129">
        <f t="shared" si="64"/>
        <v>0</v>
      </c>
      <c r="S144" s="271">
        <f t="shared" si="50"/>
        <v>0</v>
      </c>
      <c r="T144" s="134">
        <f t="shared" si="65"/>
        <v>0</v>
      </c>
      <c r="U144" s="122">
        <f t="shared" si="51"/>
        <v>0</v>
      </c>
      <c r="V144" s="122"/>
      <c r="W144" s="122">
        <f t="shared" si="52"/>
        <v>0</v>
      </c>
    </row>
    <row r="145" spans="1:23" s="139" customFormat="1" ht="24.75" customHeight="1" hidden="1">
      <c r="A145" s="126"/>
      <c r="B145" s="126"/>
      <c r="C145" s="126"/>
      <c r="D145" s="127"/>
      <c r="E145" s="129">
        <f t="shared" si="63"/>
        <v>0</v>
      </c>
      <c r="F145" s="129"/>
      <c r="G145" s="129"/>
      <c r="H145" s="129"/>
      <c r="I145" s="129"/>
      <c r="J145" s="329">
        <f t="shared" si="66"/>
        <v>0</v>
      </c>
      <c r="K145" s="333"/>
      <c r="L145" s="333"/>
      <c r="M145" s="138"/>
      <c r="N145" s="138"/>
      <c r="O145" s="129"/>
      <c r="P145" s="138"/>
      <c r="Q145" s="138"/>
      <c r="R145" s="129">
        <f t="shared" si="64"/>
        <v>0</v>
      </c>
      <c r="S145" s="271">
        <f t="shared" si="50"/>
        <v>0</v>
      </c>
      <c r="T145" s="142">
        <f t="shared" si="65"/>
        <v>0</v>
      </c>
      <c r="U145" s="122">
        <f t="shared" si="51"/>
        <v>0</v>
      </c>
      <c r="V145" s="122"/>
      <c r="W145" s="122">
        <f t="shared" si="52"/>
        <v>0</v>
      </c>
    </row>
    <row r="146" spans="1:23" s="139" customFormat="1" ht="24.75" customHeight="1" hidden="1">
      <c r="A146" s="126"/>
      <c r="B146" s="126"/>
      <c r="C146" s="126"/>
      <c r="D146" s="127"/>
      <c r="E146" s="129">
        <f t="shared" si="63"/>
        <v>0</v>
      </c>
      <c r="F146" s="129"/>
      <c r="G146" s="129"/>
      <c r="H146" s="129"/>
      <c r="I146" s="129"/>
      <c r="J146" s="329">
        <f t="shared" si="66"/>
        <v>0</v>
      </c>
      <c r="K146" s="333"/>
      <c r="L146" s="333"/>
      <c r="M146" s="138"/>
      <c r="N146" s="138"/>
      <c r="O146" s="129"/>
      <c r="P146" s="138"/>
      <c r="Q146" s="138"/>
      <c r="R146" s="129">
        <f t="shared" si="64"/>
        <v>0</v>
      </c>
      <c r="S146" s="271">
        <f t="shared" si="50"/>
        <v>0</v>
      </c>
      <c r="T146" s="142">
        <f t="shared" si="65"/>
        <v>0</v>
      </c>
      <c r="U146" s="122">
        <f t="shared" si="51"/>
        <v>0</v>
      </c>
      <c r="V146" s="122"/>
      <c r="W146" s="122">
        <f t="shared" si="52"/>
        <v>0</v>
      </c>
    </row>
    <row r="147" spans="1:23" s="139" customFormat="1" ht="24.75" customHeight="1" hidden="1">
      <c r="A147" s="126"/>
      <c r="B147" s="126"/>
      <c r="C147" s="126"/>
      <c r="D147" s="127"/>
      <c r="E147" s="129">
        <f t="shared" si="63"/>
        <v>0</v>
      </c>
      <c r="F147" s="129"/>
      <c r="G147" s="129"/>
      <c r="H147" s="129"/>
      <c r="I147" s="129"/>
      <c r="J147" s="329">
        <f t="shared" si="66"/>
        <v>0</v>
      </c>
      <c r="K147" s="333"/>
      <c r="L147" s="333"/>
      <c r="M147" s="138"/>
      <c r="N147" s="138"/>
      <c r="O147" s="129"/>
      <c r="P147" s="138"/>
      <c r="Q147" s="138"/>
      <c r="R147" s="129">
        <f t="shared" si="64"/>
        <v>0</v>
      </c>
      <c r="S147" s="271">
        <f t="shared" si="50"/>
        <v>0</v>
      </c>
      <c r="T147" s="134">
        <f t="shared" si="65"/>
        <v>0</v>
      </c>
      <c r="U147" s="122">
        <f t="shared" si="51"/>
        <v>0</v>
      </c>
      <c r="V147" s="122"/>
      <c r="W147" s="122">
        <f t="shared" si="52"/>
        <v>0</v>
      </c>
    </row>
    <row r="148" spans="1:23" s="64" customFormat="1" ht="24.75" customHeight="1" hidden="1">
      <c r="A148" s="8" t="s">
        <v>44</v>
      </c>
      <c r="B148" s="8" t="s">
        <v>45</v>
      </c>
      <c r="C148" s="8" t="s">
        <v>473</v>
      </c>
      <c r="D148" s="7" t="s">
        <v>46</v>
      </c>
      <c r="E148" s="75">
        <f t="shared" si="63"/>
        <v>0</v>
      </c>
      <c r="F148" s="77"/>
      <c r="G148" s="77"/>
      <c r="H148" s="77"/>
      <c r="I148" s="77"/>
      <c r="J148" s="325">
        <f t="shared" si="66"/>
        <v>0</v>
      </c>
      <c r="K148" s="335"/>
      <c r="L148" s="335"/>
      <c r="M148" s="79"/>
      <c r="N148" s="79"/>
      <c r="O148" s="77"/>
      <c r="P148" s="79"/>
      <c r="Q148" s="79"/>
      <c r="R148" s="75">
        <f t="shared" si="64"/>
        <v>0</v>
      </c>
      <c r="S148" s="271">
        <f t="shared" si="50"/>
        <v>0</v>
      </c>
      <c r="T148" s="58">
        <f t="shared" si="65"/>
        <v>0</v>
      </c>
      <c r="U148" s="95">
        <f t="shared" si="51"/>
        <v>0</v>
      </c>
      <c r="V148" s="95"/>
      <c r="W148" s="95">
        <f t="shared" si="52"/>
        <v>0</v>
      </c>
    </row>
    <row r="149" spans="1:23" s="64" customFormat="1" ht="29.25" customHeight="1" hidden="1">
      <c r="A149" s="8" t="s">
        <v>642</v>
      </c>
      <c r="B149" s="8" t="s">
        <v>643</v>
      </c>
      <c r="C149" s="8" t="s">
        <v>473</v>
      </c>
      <c r="D149" s="7" t="s">
        <v>293</v>
      </c>
      <c r="E149" s="75">
        <f t="shared" si="63"/>
        <v>0</v>
      </c>
      <c r="F149" s="77"/>
      <c r="G149" s="77"/>
      <c r="H149" s="77"/>
      <c r="I149" s="77"/>
      <c r="J149" s="325">
        <f t="shared" si="66"/>
        <v>0</v>
      </c>
      <c r="K149" s="335"/>
      <c r="L149" s="335"/>
      <c r="M149" s="79"/>
      <c r="N149" s="79"/>
      <c r="O149" s="77"/>
      <c r="P149" s="79"/>
      <c r="Q149" s="79"/>
      <c r="R149" s="75">
        <f t="shared" si="64"/>
        <v>0</v>
      </c>
      <c r="S149" s="271">
        <f t="shared" si="50"/>
        <v>0</v>
      </c>
      <c r="T149" s="58">
        <f t="shared" si="65"/>
        <v>0</v>
      </c>
      <c r="U149" s="95">
        <f t="shared" si="51"/>
        <v>0</v>
      </c>
      <c r="V149" s="95"/>
      <c r="W149" s="95">
        <f t="shared" si="52"/>
        <v>0</v>
      </c>
    </row>
    <row r="150" spans="1:23" s="143" customFormat="1" ht="33" customHeight="1" hidden="1">
      <c r="A150" s="280" t="s">
        <v>2</v>
      </c>
      <c r="B150" s="280"/>
      <c r="C150" s="280"/>
      <c r="D150" s="274" t="s">
        <v>139</v>
      </c>
      <c r="E150" s="227">
        <f aca="true" t="shared" si="67" ref="E150:K150">E153+E154+E155+E156+E157+E159+E160+E161+E162+E163+E164+E165+E166+E167+E168+E169+E170+E171+E172+E173+E174+E158+E177+E176+E175</f>
        <v>0</v>
      </c>
      <c r="F150" s="227">
        <f t="shared" si="67"/>
        <v>0</v>
      </c>
      <c r="G150" s="227">
        <f t="shared" si="67"/>
        <v>0</v>
      </c>
      <c r="H150" s="227">
        <f t="shared" si="67"/>
        <v>0</v>
      </c>
      <c r="I150" s="227">
        <f t="shared" si="67"/>
        <v>0</v>
      </c>
      <c r="J150" s="264">
        <f t="shared" si="67"/>
        <v>0</v>
      </c>
      <c r="K150" s="264">
        <f t="shared" si="67"/>
        <v>0</v>
      </c>
      <c r="L150" s="264"/>
      <c r="M150" s="227">
        <f aca="true" t="shared" si="68" ref="M150:R150">M153+M154+M155+M156+M157+M159+M160+M161+M162+M163+M164+M165+M166+M167+M168+M169+M170+M171+M172+M173+M174+M158+M177+M176+M175</f>
        <v>0</v>
      </c>
      <c r="N150" s="227">
        <f t="shared" si="68"/>
        <v>0</v>
      </c>
      <c r="O150" s="227">
        <f t="shared" si="68"/>
        <v>0</v>
      </c>
      <c r="P150" s="227">
        <f t="shared" si="68"/>
        <v>0</v>
      </c>
      <c r="Q150" s="227">
        <f t="shared" si="68"/>
        <v>0</v>
      </c>
      <c r="R150" s="227">
        <f t="shared" si="68"/>
        <v>0</v>
      </c>
      <c r="S150" s="271">
        <f t="shared" si="50"/>
        <v>0</v>
      </c>
      <c r="T150" s="134">
        <f t="shared" si="65"/>
        <v>0</v>
      </c>
      <c r="U150" s="122">
        <f t="shared" si="51"/>
        <v>0</v>
      </c>
      <c r="V150" s="122"/>
      <c r="W150" s="122">
        <f t="shared" si="52"/>
        <v>0</v>
      </c>
    </row>
    <row r="151" spans="1:23" s="143" customFormat="1" ht="20.25" customHeight="1" hidden="1">
      <c r="A151" s="280" t="s">
        <v>3</v>
      </c>
      <c r="B151" s="280"/>
      <c r="C151" s="280"/>
      <c r="D151" s="274" t="s">
        <v>139</v>
      </c>
      <c r="E151" s="227">
        <f aca="true" t="shared" si="69" ref="E151:K151">SUM(E153:E177)</f>
        <v>0</v>
      </c>
      <c r="F151" s="227">
        <f t="shared" si="69"/>
        <v>0</v>
      </c>
      <c r="G151" s="227">
        <f t="shared" si="69"/>
        <v>0</v>
      </c>
      <c r="H151" s="227">
        <f t="shared" si="69"/>
        <v>0</v>
      </c>
      <c r="I151" s="227">
        <f t="shared" si="69"/>
        <v>0</v>
      </c>
      <c r="J151" s="264">
        <f t="shared" si="69"/>
        <v>0</v>
      </c>
      <c r="K151" s="264">
        <f t="shared" si="69"/>
        <v>0</v>
      </c>
      <c r="L151" s="264"/>
      <c r="M151" s="227">
        <f aca="true" t="shared" si="70" ref="M151:R151">SUM(M153:M177)</f>
        <v>0</v>
      </c>
      <c r="N151" s="227">
        <f t="shared" si="70"/>
        <v>0</v>
      </c>
      <c r="O151" s="227">
        <f t="shared" si="70"/>
        <v>0</v>
      </c>
      <c r="P151" s="227">
        <f t="shared" si="70"/>
        <v>0</v>
      </c>
      <c r="Q151" s="227">
        <f t="shared" si="70"/>
        <v>0</v>
      </c>
      <c r="R151" s="227">
        <f t="shared" si="70"/>
        <v>0</v>
      </c>
      <c r="S151" s="271">
        <f t="shared" si="50"/>
        <v>0</v>
      </c>
      <c r="T151" s="134">
        <f t="shared" si="65"/>
        <v>0</v>
      </c>
      <c r="U151" s="122">
        <f t="shared" si="51"/>
        <v>0</v>
      </c>
      <c r="V151" s="122"/>
      <c r="W151" s="122">
        <f t="shared" si="52"/>
        <v>0</v>
      </c>
    </row>
    <row r="152" spans="1:23" s="143" customFormat="1" ht="21" customHeight="1" hidden="1">
      <c r="A152" s="280"/>
      <c r="B152" s="280"/>
      <c r="C152" s="280"/>
      <c r="D152" s="274"/>
      <c r="E152" s="227">
        <f aca="true" t="shared" si="71" ref="E152:K152">E151-E174</f>
        <v>0</v>
      </c>
      <c r="F152" s="227">
        <f t="shared" si="71"/>
        <v>0</v>
      </c>
      <c r="G152" s="227">
        <f t="shared" si="71"/>
        <v>0</v>
      </c>
      <c r="H152" s="227">
        <f t="shared" si="71"/>
        <v>0</v>
      </c>
      <c r="I152" s="227">
        <f t="shared" si="71"/>
        <v>0</v>
      </c>
      <c r="J152" s="264">
        <f t="shared" si="71"/>
        <v>0</v>
      </c>
      <c r="K152" s="264">
        <f t="shared" si="71"/>
        <v>0</v>
      </c>
      <c r="L152" s="264"/>
      <c r="M152" s="227">
        <f aca="true" t="shared" si="72" ref="M152:R152">M151-M174</f>
        <v>0</v>
      </c>
      <c r="N152" s="227">
        <f t="shared" si="72"/>
        <v>0</v>
      </c>
      <c r="O152" s="227">
        <f t="shared" si="72"/>
        <v>0</v>
      </c>
      <c r="P152" s="227">
        <f t="shared" si="72"/>
        <v>0</v>
      </c>
      <c r="Q152" s="227">
        <f t="shared" si="72"/>
        <v>0</v>
      </c>
      <c r="R152" s="227">
        <f t="shared" si="72"/>
        <v>0</v>
      </c>
      <c r="S152" s="271">
        <f t="shared" si="50"/>
        <v>0</v>
      </c>
      <c r="T152" s="134"/>
      <c r="U152" s="122">
        <f t="shared" si="51"/>
        <v>0</v>
      </c>
      <c r="V152" s="122"/>
      <c r="W152" s="122">
        <f t="shared" si="52"/>
        <v>0</v>
      </c>
    </row>
    <row r="153" spans="1:23" s="64" customFormat="1" ht="23.25" customHeight="1" hidden="1">
      <c r="A153" s="63" t="s">
        <v>340</v>
      </c>
      <c r="B153" s="63" t="s">
        <v>397</v>
      </c>
      <c r="C153" s="66" t="s">
        <v>216</v>
      </c>
      <c r="D153" s="67" t="s">
        <v>30</v>
      </c>
      <c r="E153" s="78">
        <f aca="true" t="shared" si="73" ref="E153:E159">F153+I153</f>
        <v>0</v>
      </c>
      <c r="F153" s="77"/>
      <c r="G153" s="77"/>
      <c r="H153" s="77"/>
      <c r="I153" s="77"/>
      <c r="J153" s="334">
        <f aca="true" t="shared" si="74" ref="J153:J172">+K153+O153</f>
        <v>0</v>
      </c>
      <c r="K153" s="334"/>
      <c r="L153" s="334"/>
      <c r="M153" s="77"/>
      <c r="N153" s="77"/>
      <c r="O153" s="77"/>
      <c r="P153" s="77"/>
      <c r="Q153" s="77"/>
      <c r="R153" s="77">
        <f aca="true" t="shared" si="75" ref="R153:R165">+J153+E153</f>
        <v>0</v>
      </c>
      <c r="S153" s="271">
        <f t="shared" si="50"/>
        <v>0</v>
      </c>
      <c r="T153" s="58">
        <f aca="true" t="shared" si="76" ref="T153:T174">S153-R153</f>
        <v>0</v>
      </c>
      <c r="U153" s="95">
        <f t="shared" si="51"/>
        <v>0</v>
      </c>
      <c r="V153" s="95"/>
      <c r="W153" s="95">
        <f t="shared" si="52"/>
        <v>0</v>
      </c>
    </row>
    <row r="154" spans="1:23" s="64" customFormat="1" ht="21.75" customHeight="1" hidden="1">
      <c r="A154" s="63" t="s">
        <v>47</v>
      </c>
      <c r="B154" s="63" t="s">
        <v>48</v>
      </c>
      <c r="C154" s="63" t="s">
        <v>216</v>
      </c>
      <c r="D154" s="10" t="s">
        <v>524</v>
      </c>
      <c r="E154" s="77">
        <f t="shared" si="73"/>
        <v>0</v>
      </c>
      <c r="F154" s="77"/>
      <c r="G154" s="77"/>
      <c r="H154" s="77"/>
      <c r="I154" s="77"/>
      <c r="J154" s="334">
        <f t="shared" si="74"/>
        <v>0</v>
      </c>
      <c r="K154" s="335"/>
      <c r="L154" s="335"/>
      <c r="M154" s="79"/>
      <c r="N154" s="79"/>
      <c r="O154" s="77"/>
      <c r="P154" s="79"/>
      <c r="Q154" s="79"/>
      <c r="R154" s="77">
        <f t="shared" si="75"/>
        <v>0</v>
      </c>
      <c r="S154" s="271">
        <f t="shared" si="50"/>
        <v>0</v>
      </c>
      <c r="T154" s="58">
        <f t="shared" si="76"/>
        <v>0</v>
      </c>
      <c r="U154" s="95">
        <f t="shared" si="51"/>
        <v>0</v>
      </c>
      <c r="V154" s="95"/>
      <c r="W154" s="95">
        <f t="shared" si="52"/>
        <v>0</v>
      </c>
    </row>
    <row r="155" spans="1:23" s="64" customFormat="1" ht="26.25" customHeight="1" hidden="1">
      <c r="A155" s="63" t="s">
        <v>525</v>
      </c>
      <c r="B155" s="63" t="s">
        <v>526</v>
      </c>
      <c r="C155" s="63" t="s">
        <v>216</v>
      </c>
      <c r="D155" s="65" t="s">
        <v>646</v>
      </c>
      <c r="E155" s="77">
        <f t="shared" si="73"/>
        <v>0</v>
      </c>
      <c r="F155" s="77"/>
      <c r="G155" s="77"/>
      <c r="H155" s="77"/>
      <c r="I155" s="77"/>
      <c r="J155" s="334">
        <f t="shared" si="74"/>
        <v>0</v>
      </c>
      <c r="K155" s="335"/>
      <c r="L155" s="335"/>
      <c r="M155" s="79"/>
      <c r="N155" s="79"/>
      <c r="O155" s="77"/>
      <c r="P155" s="79"/>
      <c r="Q155" s="79"/>
      <c r="R155" s="77">
        <f t="shared" si="75"/>
        <v>0</v>
      </c>
      <c r="S155" s="271">
        <f t="shared" si="50"/>
        <v>0</v>
      </c>
      <c r="T155" s="58">
        <f t="shared" si="76"/>
        <v>0</v>
      </c>
      <c r="U155" s="95">
        <f t="shared" si="51"/>
        <v>0</v>
      </c>
      <c r="V155" s="95"/>
      <c r="W155" s="95">
        <f t="shared" si="52"/>
        <v>0</v>
      </c>
    </row>
    <row r="156" spans="1:23" s="64" customFormat="1" ht="26.25" customHeight="1" hidden="1">
      <c r="A156" s="63" t="s">
        <v>527</v>
      </c>
      <c r="B156" s="63" t="s">
        <v>528</v>
      </c>
      <c r="C156" s="63" t="s">
        <v>216</v>
      </c>
      <c r="D156" s="10" t="s">
        <v>316</v>
      </c>
      <c r="E156" s="77">
        <f t="shared" si="73"/>
        <v>0</v>
      </c>
      <c r="F156" s="77"/>
      <c r="G156" s="77"/>
      <c r="H156" s="77"/>
      <c r="I156" s="77"/>
      <c r="J156" s="334">
        <f t="shared" si="74"/>
        <v>0</v>
      </c>
      <c r="K156" s="335"/>
      <c r="L156" s="335"/>
      <c r="M156" s="79"/>
      <c r="N156" s="79"/>
      <c r="O156" s="77"/>
      <c r="P156" s="79"/>
      <c r="Q156" s="79"/>
      <c r="R156" s="77">
        <f t="shared" si="75"/>
        <v>0</v>
      </c>
      <c r="S156" s="271">
        <f aca="true" t="shared" si="77" ref="S156:S187">+E156+J156</f>
        <v>0</v>
      </c>
      <c r="T156" s="58">
        <f t="shared" si="76"/>
        <v>0</v>
      </c>
      <c r="U156" s="95">
        <f aca="true" t="shared" si="78" ref="U156:U183">Q156-P156</f>
        <v>0</v>
      </c>
      <c r="V156" s="95"/>
      <c r="W156" s="95">
        <f aca="true" t="shared" si="79" ref="W156:W183">P156-O156</f>
        <v>0</v>
      </c>
    </row>
    <row r="157" spans="1:23" s="139" customFormat="1" ht="24.75" customHeight="1" hidden="1">
      <c r="A157" s="126" t="s">
        <v>399</v>
      </c>
      <c r="B157" s="126" t="s">
        <v>400</v>
      </c>
      <c r="C157" s="126" t="s">
        <v>216</v>
      </c>
      <c r="D157" s="127" t="s">
        <v>37</v>
      </c>
      <c r="E157" s="129">
        <f t="shared" si="73"/>
        <v>0</v>
      </c>
      <c r="F157" s="129"/>
      <c r="G157" s="129"/>
      <c r="H157" s="129"/>
      <c r="I157" s="129"/>
      <c r="J157" s="329">
        <f t="shared" si="74"/>
        <v>0</v>
      </c>
      <c r="K157" s="333"/>
      <c r="L157" s="333"/>
      <c r="M157" s="138"/>
      <c r="N157" s="138"/>
      <c r="O157" s="129"/>
      <c r="P157" s="138"/>
      <c r="Q157" s="138"/>
      <c r="R157" s="129">
        <f t="shared" si="75"/>
        <v>0</v>
      </c>
      <c r="S157" s="271">
        <f t="shared" si="77"/>
        <v>0</v>
      </c>
      <c r="T157" s="134">
        <f t="shared" si="76"/>
        <v>0</v>
      </c>
      <c r="U157" s="122">
        <f t="shared" si="78"/>
        <v>0</v>
      </c>
      <c r="V157" s="122"/>
      <c r="W157" s="122">
        <f t="shared" si="79"/>
        <v>0</v>
      </c>
    </row>
    <row r="158" spans="1:23" s="139" customFormat="1" ht="24.75" customHeight="1" hidden="1">
      <c r="A158" s="126" t="s">
        <v>401</v>
      </c>
      <c r="B158" s="126" t="s">
        <v>402</v>
      </c>
      <c r="C158" s="126" t="s">
        <v>216</v>
      </c>
      <c r="D158" s="127" t="s">
        <v>295</v>
      </c>
      <c r="E158" s="129">
        <f t="shared" si="73"/>
        <v>0</v>
      </c>
      <c r="F158" s="129"/>
      <c r="G158" s="129"/>
      <c r="H158" s="129"/>
      <c r="I158" s="129"/>
      <c r="J158" s="329">
        <f t="shared" si="74"/>
        <v>0</v>
      </c>
      <c r="K158" s="333"/>
      <c r="L158" s="333"/>
      <c r="M158" s="138"/>
      <c r="N158" s="138"/>
      <c r="O158" s="129"/>
      <c r="P158" s="138"/>
      <c r="Q158" s="138"/>
      <c r="R158" s="129">
        <f t="shared" si="75"/>
        <v>0</v>
      </c>
      <c r="S158" s="271">
        <f t="shared" si="77"/>
        <v>0</v>
      </c>
      <c r="T158" s="134">
        <f t="shared" si="76"/>
        <v>0</v>
      </c>
      <c r="U158" s="122">
        <f t="shared" si="78"/>
        <v>0</v>
      </c>
      <c r="V158" s="122"/>
      <c r="W158" s="122">
        <f t="shared" si="79"/>
        <v>0</v>
      </c>
    </row>
    <row r="159" spans="1:23" s="91" customFormat="1" ht="23.25" customHeight="1" hidden="1">
      <c r="A159" s="8" t="s">
        <v>403</v>
      </c>
      <c r="B159" s="8" t="s">
        <v>404</v>
      </c>
      <c r="C159" s="8" t="s">
        <v>216</v>
      </c>
      <c r="D159" s="7" t="s">
        <v>394</v>
      </c>
      <c r="E159" s="75">
        <f t="shared" si="73"/>
        <v>0</v>
      </c>
      <c r="F159" s="75"/>
      <c r="G159" s="75"/>
      <c r="H159" s="75"/>
      <c r="I159" s="75"/>
      <c r="J159" s="325">
        <f t="shared" si="74"/>
        <v>0</v>
      </c>
      <c r="K159" s="342"/>
      <c r="L159" s="342"/>
      <c r="M159" s="80"/>
      <c r="N159" s="80"/>
      <c r="O159" s="75"/>
      <c r="P159" s="80"/>
      <c r="Q159" s="80"/>
      <c r="R159" s="75">
        <f t="shared" si="75"/>
        <v>0</v>
      </c>
      <c r="S159" s="271">
        <f t="shared" si="77"/>
        <v>0</v>
      </c>
      <c r="T159" s="58">
        <f t="shared" si="76"/>
        <v>0</v>
      </c>
      <c r="U159" s="95">
        <f t="shared" si="78"/>
        <v>0</v>
      </c>
      <c r="V159" s="95"/>
      <c r="W159" s="95">
        <f t="shared" si="79"/>
        <v>0</v>
      </c>
    </row>
    <row r="160" spans="1:23" s="91" customFormat="1" ht="21" customHeight="1" hidden="1">
      <c r="A160" s="8" t="s">
        <v>529</v>
      </c>
      <c r="B160" s="63" t="s">
        <v>344</v>
      </c>
      <c r="C160" s="63">
        <v>1090</v>
      </c>
      <c r="D160" s="10" t="s">
        <v>345</v>
      </c>
      <c r="E160" s="75">
        <f>+F160+I160</f>
        <v>0</v>
      </c>
      <c r="F160" s="75"/>
      <c r="G160" s="75"/>
      <c r="H160" s="75"/>
      <c r="I160" s="75"/>
      <c r="J160" s="325">
        <f t="shared" si="74"/>
        <v>0</v>
      </c>
      <c r="K160" s="342"/>
      <c r="L160" s="342"/>
      <c r="M160" s="80"/>
      <c r="N160" s="80"/>
      <c r="O160" s="75"/>
      <c r="P160" s="80"/>
      <c r="Q160" s="80"/>
      <c r="R160" s="75">
        <f t="shared" si="75"/>
        <v>0</v>
      </c>
      <c r="S160" s="271">
        <f t="shared" si="77"/>
        <v>0</v>
      </c>
      <c r="T160" s="58">
        <f t="shared" si="76"/>
        <v>0</v>
      </c>
      <c r="U160" s="95">
        <f t="shared" si="78"/>
        <v>0</v>
      </c>
      <c r="V160" s="95"/>
      <c r="W160" s="95">
        <f t="shared" si="79"/>
        <v>0</v>
      </c>
    </row>
    <row r="161" spans="1:23" s="275" customFormat="1" ht="18.75" customHeight="1" hidden="1">
      <c r="A161" s="8" t="s">
        <v>530</v>
      </c>
      <c r="B161" s="63">
        <v>3242</v>
      </c>
      <c r="C161" s="63">
        <v>1090</v>
      </c>
      <c r="D161" s="10" t="s">
        <v>430</v>
      </c>
      <c r="E161" s="75">
        <f>+F161+I161</f>
        <v>0</v>
      </c>
      <c r="F161" s="75"/>
      <c r="G161" s="75"/>
      <c r="H161" s="75"/>
      <c r="I161" s="75"/>
      <c r="J161" s="325">
        <f t="shared" si="74"/>
        <v>0</v>
      </c>
      <c r="K161" s="342"/>
      <c r="L161" s="342"/>
      <c r="M161" s="80"/>
      <c r="N161" s="80"/>
      <c r="O161" s="75"/>
      <c r="P161" s="80"/>
      <c r="Q161" s="80"/>
      <c r="R161" s="75">
        <f t="shared" si="75"/>
        <v>0</v>
      </c>
      <c r="S161" s="271">
        <f t="shared" si="77"/>
        <v>0</v>
      </c>
      <c r="T161" s="58">
        <f t="shared" si="76"/>
        <v>0</v>
      </c>
      <c r="U161" s="95">
        <f t="shared" si="78"/>
        <v>0</v>
      </c>
      <c r="V161" s="95"/>
      <c r="W161" s="95">
        <f t="shared" si="79"/>
        <v>0</v>
      </c>
    </row>
    <row r="162" spans="1:23" s="139" customFormat="1" ht="18.75" customHeight="1" hidden="1">
      <c r="A162" s="126" t="s">
        <v>405</v>
      </c>
      <c r="B162" s="126" t="s">
        <v>406</v>
      </c>
      <c r="C162" s="126" t="s">
        <v>339</v>
      </c>
      <c r="D162" s="127" t="s">
        <v>126</v>
      </c>
      <c r="E162" s="129">
        <f aca="true" t="shared" si="80" ref="E162:E177">F162+I162</f>
        <v>0</v>
      </c>
      <c r="F162" s="129"/>
      <c r="G162" s="129"/>
      <c r="H162" s="129"/>
      <c r="I162" s="129"/>
      <c r="J162" s="329">
        <f t="shared" si="74"/>
        <v>0</v>
      </c>
      <c r="K162" s="333"/>
      <c r="L162" s="333"/>
      <c r="M162" s="138"/>
      <c r="N162" s="138"/>
      <c r="O162" s="129"/>
      <c r="P162" s="138"/>
      <c r="Q162" s="138"/>
      <c r="R162" s="129">
        <f t="shared" si="75"/>
        <v>0</v>
      </c>
      <c r="S162" s="271">
        <f t="shared" si="77"/>
        <v>0</v>
      </c>
      <c r="T162" s="134">
        <f t="shared" si="76"/>
        <v>0</v>
      </c>
      <c r="U162" s="122">
        <f t="shared" si="78"/>
        <v>0</v>
      </c>
      <c r="V162" s="122"/>
      <c r="W162" s="122">
        <f t="shared" si="79"/>
        <v>0</v>
      </c>
    </row>
    <row r="163" spans="1:23" s="139" customFormat="1" ht="24" customHeight="1" hidden="1">
      <c r="A163" s="126" t="s">
        <v>407</v>
      </c>
      <c r="B163" s="126" t="s">
        <v>408</v>
      </c>
      <c r="C163" s="126" t="s">
        <v>339</v>
      </c>
      <c r="D163" s="127" t="s">
        <v>415</v>
      </c>
      <c r="E163" s="129">
        <f t="shared" si="80"/>
        <v>0</v>
      </c>
      <c r="F163" s="129"/>
      <c r="G163" s="129"/>
      <c r="H163" s="129"/>
      <c r="I163" s="129"/>
      <c r="J163" s="329">
        <f t="shared" si="74"/>
        <v>0</v>
      </c>
      <c r="K163" s="333"/>
      <c r="L163" s="333"/>
      <c r="M163" s="138"/>
      <c r="N163" s="138"/>
      <c r="O163" s="129"/>
      <c r="P163" s="138"/>
      <c r="Q163" s="138"/>
      <c r="R163" s="129">
        <f t="shared" si="75"/>
        <v>0</v>
      </c>
      <c r="S163" s="271">
        <f t="shared" si="77"/>
        <v>0</v>
      </c>
      <c r="T163" s="134">
        <f t="shared" si="76"/>
        <v>0</v>
      </c>
      <c r="U163" s="122">
        <f t="shared" si="78"/>
        <v>0</v>
      </c>
      <c r="V163" s="122"/>
      <c r="W163" s="122">
        <f t="shared" si="79"/>
        <v>0</v>
      </c>
    </row>
    <row r="164" spans="1:23" s="139" customFormat="1" ht="23.25" customHeight="1" hidden="1">
      <c r="A164" s="126" t="s">
        <v>398</v>
      </c>
      <c r="B164" s="126" t="s">
        <v>409</v>
      </c>
      <c r="C164" s="126" t="s">
        <v>339</v>
      </c>
      <c r="D164" s="127" t="s">
        <v>548</v>
      </c>
      <c r="E164" s="129">
        <f t="shared" si="80"/>
        <v>0</v>
      </c>
      <c r="F164" s="129"/>
      <c r="G164" s="129"/>
      <c r="H164" s="129"/>
      <c r="I164" s="129"/>
      <c r="J164" s="329">
        <f t="shared" si="74"/>
        <v>0</v>
      </c>
      <c r="K164" s="333"/>
      <c r="L164" s="333"/>
      <c r="M164" s="138"/>
      <c r="N164" s="138"/>
      <c r="O164" s="129"/>
      <c r="P164" s="138"/>
      <c r="Q164" s="138"/>
      <c r="R164" s="129">
        <f t="shared" si="75"/>
        <v>0</v>
      </c>
      <c r="S164" s="271">
        <f t="shared" si="77"/>
        <v>0</v>
      </c>
      <c r="T164" s="134">
        <f t="shared" si="76"/>
        <v>0</v>
      </c>
      <c r="U164" s="122">
        <f t="shared" si="78"/>
        <v>0</v>
      </c>
      <c r="V164" s="122"/>
      <c r="W164" s="122">
        <f t="shared" si="79"/>
        <v>0</v>
      </c>
    </row>
    <row r="165" spans="1:23" s="139" customFormat="1" ht="23.25" customHeight="1" hidden="1">
      <c r="A165" s="126" t="s">
        <v>410</v>
      </c>
      <c r="B165" s="126" t="s">
        <v>338</v>
      </c>
      <c r="C165" s="126" t="s">
        <v>339</v>
      </c>
      <c r="D165" s="127" t="s">
        <v>353</v>
      </c>
      <c r="E165" s="129">
        <f t="shared" si="80"/>
        <v>0</v>
      </c>
      <c r="F165" s="129"/>
      <c r="G165" s="129"/>
      <c r="H165" s="129"/>
      <c r="I165" s="129"/>
      <c r="J165" s="329">
        <f t="shared" si="74"/>
        <v>0</v>
      </c>
      <c r="K165" s="333"/>
      <c r="L165" s="333"/>
      <c r="M165" s="138"/>
      <c r="N165" s="138"/>
      <c r="O165" s="129"/>
      <c r="P165" s="138"/>
      <c r="Q165" s="138"/>
      <c r="R165" s="129">
        <f t="shared" si="75"/>
        <v>0</v>
      </c>
      <c r="S165" s="271">
        <f t="shared" si="77"/>
        <v>0</v>
      </c>
      <c r="T165" s="134">
        <f t="shared" si="76"/>
        <v>0</v>
      </c>
      <c r="U165" s="122">
        <f t="shared" si="78"/>
        <v>0</v>
      </c>
      <c r="V165" s="122"/>
      <c r="W165" s="122">
        <f t="shared" si="79"/>
        <v>0</v>
      </c>
    </row>
    <row r="166" spans="1:23" s="139" customFormat="1" ht="27" customHeight="1" hidden="1">
      <c r="A166" s="126" t="s">
        <v>411</v>
      </c>
      <c r="B166" s="126" t="s">
        <v>412</v>
      </c>
      <c r="C166" s="126" t="s">
        <v>339</v>
      </c>
      <c r="D166" s="127" t="s">
        <v>42</v>
      </c>
      <c r="E166" s="129">
        <f t="shared" si="80"/>
        <v>0</v>
      </c>
      <c r="F166" s="129"/>
      <c r="G166" s="129"/>
      <c r="H166" s="129"/>
      <c r="I166" s="129"/>
      <c r="J166" s="329">
        <f t="shared" si="74"/>
        <v>0</v>
      </c>
      <c r="K166" s="333"/>
      <c r="L166" s="333"/>
      <c r="M166" s="138"/>
      <c r="N166" s="138"/>
      <c r="O166" s="129"/>
      <c r="P166" s="138"/>
      <c r="Q166" s="138"/>
      <c r="R166" s="129"/>
      <c r="S166" s="271">
        <f t="shared" si="77"/>
        <v>0</v>
      </c>
      <c r="T166" s="134">
        <f t="shared" si="76"/>
        <v>0</v>
      </c>
      <c r="U166" s="122">
        <f t="shared" si="78"/>
        <v>0</v>
      </c>
      <c r="V166" s="122"/>
      <c r="W166" s="122">
        <f t="shared" si="79"/>
        <v>0</v>
      </c>
    </row>
    <row r="167" spans="1:23" s="139" customFormat="1" ht="26.25" customHeight="1" hidden="1">
      <c r="A167" s="126" t="s">
        <v>413</v>
      </c>
      <c r="B167" s="126" t="s">
        <v>414</v>
      </c>
      <c r="C167" s="126" t="s">
        <v>339</v>
      </c>
      <c r="D167" s="127" t="s">
        <v>562</v>
      </c>
      <c r="E167" s="129">
        <f t="shared" si="80"/>
        <v>0</v>
      </c>
      <c r="F167" s="129"/>
      <c r="G167" s="129"/>
      <c r="H167" s="129"/>
      <c r="I167" s="129"/>
      <c r="J167" s="329">
        <f t="shared" si="74"/>
        <v>0</v>
      </c>
      <c r="K167" s="333"/>
      <c r="L167" s="333"/>
      <c r="M167" s="138"/>
      <c r="N167" s="138"/>
      <c r="O167" s="129"/>
      <c r="P167" s="138"/>
      <c r="Q167" s="138"/>
      <c r="R167" s="129"/>
      <c r="S167" s="271">
        <f t="shared" si="77"/>
        <v>0</v>
      </c>
      <c r="T167" s="134">
        <f t="shared" si="76"/>
        <v>0</v>
      </c>
      <c r="U167" s="122">
        <f t="shared" si="78"/>
        <v>0</v>
      </c>
      <c r="V167" s="122"/>
      <c r="W167" s="122">
        <f t="shared" si="79"/>
        <v>0</v>
      </c>
    </row>
    <row r="168" spans="1:23" s="139" customFormat="1" ht="24" customHeight="1" hidden="1">
      <c r="A168" s="126" t="s">
        <v>149</v>
      </c>
      <c r="B168" s="126" t="s">
        <v>150</v>
      </c>
      <c r="C168" s="126" t="s">
        <v>339</v>
      </c>
      <c r="D168" s="127" t="s">
        <v>163</v>
      </c>
      <c r="E168" s="129">
        <f t="shared" si="80"/>
        <v>0</v>
      </c>
      <c r="F168" s="129"/>
      <c r="G168" s="129"/>
      <c r="H168" s="129"/>
      <c r="I168" s="129"/>
      <c r="J168" s="329">
        <f t="shared" si="74"/>
        <v>0</v>
      </c>
      <c r="K168" s="333"/>
      <c r="L168" s="333"/>
      <c r="M168" s="138"/>
      <c r="N168" s="138"/>
      <c r="O168" s="129"/>
      <c r="P168" s="138"/>
      <c r="Q168" s="138"/>
      <c r="R168" s="129"/>
      <c r="S168" s="271">
        <f t="shared" si="77"/>
        <v>0</v>
      </c>
      <c r="T168" s="134">
        <f t="shared" si="76"/>
        <v>0</v>
      </c>
      <c r="U168" s="122">
        <f t="shared" si="78"/>
        <v>0</v>
      </c>
      <c r="V168" s="122"/>
      <c r="W168" s="122">
        <f t="shared" si="79"/>
        <v>0</v>
      </c>
    </row>
    <row r="169" spans="1:23" s="139" customFormat="1" ht="35.25" customHeight="1" hidden="1">
      <c r="A169" s="144" t="s">
        <v>38</v>
      </c>
      <c r="B169" s="144" t="s">
        <v>379</v>
      </c>
      <c r="C169" s="144" t="s">
        <v>339</v>
      </c>
      <c r="D169" s="145" t="s">
        <v>380</v>
      </c>
      <c r="E169" s="129">
        <f t="shared" si="80"/>
        <v>0</v>
      </c>
      <c r="F169" s="129"/>
      <c r="G169" s="129"/>
      <c r="H169" s="129"/>
      <c r="I169" s="129"/>
      <c r="J169" s="329">
        <f t="shared" si="74"/>
        <v>0</v>
      </c>
      <c r="K169" s="333"/>
      <c r="L169" s="333"/>
      <c r="M169" s="138"/>
      <c r="N169" s="138"/>
      <c r="O169" s="129"/>
      <c r="P169" s="138"/>
      <c r="Q169" s="138"/>
      <c r="R169" s="129">
        <f aca="true" t="shared" si="81" ref="R169:R177">+J169+E169</f>
        <v>0</v>
      </c>
      <c r="S169" s="271">
        <f t="shared" si="77"/>
        <v>0</v>
      </c>
      <c r="T169" s="134">
        <f t="shared" si="76"/>
        <v>0</v>
      </c>
      <c r="U169" s="122">
        <f t="shared" si="78"/>
        <v>0</v>
      </c>
      <c r="V169" s="122"/>
      <c r="W169" s="122">
        <f t="shared" si="79"/>
        <v>0</v>
      </c>
    </row>
    <row r="170" spans="1:23" s="139" customFormat="1" ht="29.25" customHeight="1" hidden="1">
      <c r="A170" s="144" t="s">
        <v>381</v>
      </c>
      <c r="B170" s="144" t="s">
        <v>382</v>
      </c>
      <c r="C170" s="144" t="s">
        <v>339</v>
      </c>
      <c r="D170" s="145" t="s">
        <v>602</v>
      </c>
      <c r="E170" s="129">
        <f t="shared" si="80"/>
        <v>0</v>
      </c>
      <c r="F170" s="129"/>
      <c r="G170" s="129"/>
      <c r="H170" s="129"/>
      <c r="I170" s="129"/>
      <c r="J170" s="329">
        <f t="shared" si="74"/>
        <v>0</v>
      </c>
      <c r="K170" s="333"/>
      <c r="L170" s="333"/>
      <c r="M170" s="138"/>
      <c r="N170" s="138"/>
      <c r="O170" s="129"/>
      <c r="P170" s="138"/>
      <c r="Q170" s="138"/>
      <c r="R170" s="129">
        <f t="shared" si="81"/>
        <v>0</v>
      </c>
      <c r="S170" s="271">
        <f t="shared" si="77"/>
        <v>0</v>
      </c>
      <c r="T170" s="134">
        <f t="shared" si="76"/>
        <v>0</v>
      </c>
      <c r="U170" s="122">
        <f t="shared" si="78"/>
        <v>0</v>
      </c>
      <c r="V170" s="122"/>
      <c r="W170" s="122">
        <f t="shared" si="79"/>
        <v>0</v>
      </c>
    </row>
    <row r="171" spans="1:23" s="139" customFormat="1" ht="29.25" customHeight="1" hidden="1">
      <c r="A171" s="126" t="s">
        <v>603</v>
      </c>
      <c r="B171" s="126" t="s">
        <v>604</v>
      </c>
      <c r="C171" s="126" t="s">
        <v>339</v>
      </c>
      <c r="D171" s="127" t="s">
        <v>605</v>
      </c>
      <c r="E171" s="129">
        <f t="shared" si="80"/>
        <v>0</v>
      </c>
      <c r="F171" s="129"/>
      <c r="G171" s="129"/>
      <c r="H171" s="129"/>
      <c r="I171" s="129"/>
      <c r="J171" s="329">
        <f t="shared" si="74"/>
        <v>0</v>
      </c>
      <c r="K171" s="333"/>
      <c r="L171" s="333"/>
      <c r="M171" s="138"/>
      <c r="N171" s="138"/>
      <c r="O171" s="129"/>
      <c r="P171" s="138"/>
      <c r="Q171" s="138"/>
      <c r="R171" s="129">
        <f t="shared" si="81"/>
        <v>0</v>
      </c>
      <c r="S171" s="271">
        <f t="shared" si="77"/>
        <v>0</v>
      </c>
      <c r="T171" s="134">
        <f t="shared" si="76"/>
        <v>0</v>
      </c>
      <c r="U171" s="122">
        <f t="shared" si="78"/>
        <v>0</v>
      </c>
      <c r="V171" s="122"/>
      <c r="W171" s="122">
        <f t="shared" si="79"/>
        <v>0</v>
      </c>
    </row>
    <row r="172" spans="1:23" s="139" customFormat="1" ht="26.25" customHeight="1" hidden="1">
      <c r="A172" s="144" t="s">
        <v>606</v>
      </c>
      <c r="B172" s="144" t="s">
        <v>607</v>
      </c>
      <c r="C172" s="144" t="s">
        <v>339</v>
      </c>
      <c r="D172" s="145" t="s">
        <v>385</v>
      </c>
      <c r="E172" s="129">
        <f t="shared" si="80"/>
        <v>0</v>
      </c>
      <c r="F172" s="129"/>
      <c r="G172" s="129"/>
      <c r="H172" s="129"/>
      <c r="I172" s="129"/>
      <c r="J172" s="329">
        <f t="shared" si="74"/>
        <v>0</v>
      </c>
      <c r="K172" s="333"/>
      <c r="L172" s="333"/>
      <c r="M172" s="138"/>
      <c r="N172" s="138"/>
      <c r="O172" s="129"/>
      <c r="P172" s="138"/>
      <c r="Q172" s="138"/>
      <c r="R172" s="129">
        <f t="shared" si="81"/>
        <v>0</v>
      </c>
      <c r="S172" s="271">
        <f t="shared" si="77"/>
        <v>0</v>
      </c>
      <c r="T172" s="134">
        <f t="shared" si="76"/>
        <v>0</v>
      </c>
      <c r="U172" s="122">
        <f t="shared" si="78"/>
        <v>0</v>
      </c>
      <c r="V172" s="122"/>
      <c r="W172" s="122">
        <f t="shared" si="79"/>
        <v>0</v>
      </c>
    </row>
    <row r="173" spans="1:23" s="139" customFormat="1" ht="21" customHeight="1" hidden="1">
      <c r="A173" s="144" t="s">
        <v>22</v>
      </c>
      <c r="B173" s="144" t="s">
        <v>21</v>
      </c>
      <c r="C173" s="144" t="s">
        <v>339</v>
      </c>
      <c r="D173" s="145" t="s">
        <v>20</v>
      </c>
      <c r="E173" s="129">
        <f t="shared" si="80"/>
        <v>0</v>
      </c>
      <c r="F173" s="129"/>
      <c r="G173" s="129"/>
      <c r="H173" s="129"/>
      <c r="I173" s="129"/>
      <c r="J173" s="329"/>
      <c r="K173" s="333"/>
      <c r="L173" s="333"/>
      <c r="M173" s="138"/>
      <c r="N173" s="138"/>
      <c r="O173" s="129"/>
      <c r="P173" s="138"/>
      <c r="Q173" s="138"/>
      <c r="R173" s="129">
        <f t="shared" si="81"/>
        <v>0</v>
      </c>
      <c r="S173" s="271">
        <f t="shared" si="77"/>
        <v>0</v>
      </c>
      <c r="T173" s="134">
        <f t="shared" si="76"/>
        <v>0</v>
      </c>
      <c r="U173" s="122">
        <f t="shared" si="78"/>
        <v>0</v>
      </c>
      <c r="V173" s="122"/>
      <c r="W173" s="122">
        <f t="shared" si="79"/>
        <v>0</v>
      </c>
    </row>
    <row r="174" spans="1:23" s="139" customFormat="1" ht="24" customHeight="1" hidden="1">
      <c r="A174" s="126" t="s">
        <v>165</v>
      </c>
      <c r="B174" s="126" t="s">
        <v>164</v>
      </c>
      <c r="C174" s="126" t="s">
        <v>166</v>
      </c>
      <c r="D174" s="127" t="s">
        <v>147</v>
      </c>
      <c r="E174" s="129">
        <f t="shared" si="80"/>
        <v>0</v>
      </c>
      <c r="F174" s="129"/>
      <c r="G174" s="129"/>
      <c r="H174" s="129"/>
      <c r="I174" s="129"/>
      <c r="J174" s="329"/>
      <c r="K174" s="333"/>
      <c r="L174" s="333"/>
      <c r="M174" s="138"/>
      <c r="N174" s="138"/>
      <c r="O174" s="129"/>
      <c r="P174" s="138"/>
      <c r="Q174" s="138"/>
      <c r="R174" s="129">
        <f t="shared" si="81"/>
        <v>0</v>
      </c>
      <c r="S174" s="271">
        <f t="shared" si="77"/>
        <v>0</v>
      </c>
      <c r="T174" s="134">
        <f t="shared" si="76"/>
        <v>0</v>
      </c>
      <c r="U174" s="122">
        <f t="shared" si="78"/>
        <v>0</v>
      </c>
      <c r="V174" s="122"/>
      <c r="W174" s="122">
        <f t="shared" si="79"/>
        <v>0</v>
      </c>
    </row>
    <row r="175" spans="1:23" s="139" customFormat="1" ht="21" customHeight="1" hidden="1">
      <c r="A175" s="126" t="s">
        <v>521</v>
      </c>
      <c r="B175" s="126" t="s">
        <v>299</v>
      </c>
      <c r="C175" s="126" t="s">
        <v>10</v>
      </c>
      <c r="D175" s="127" t="s">
        <v>92</v>
      </c>
      <c r="E175" s="129">
        <f t="shared" si="80"/>
        <v>0</v>
      </c>
      <c r="F175" s="129"/>
      <c r="G175" s="129"/>
      <c r="H175" s="129"/>
      <c r="I175" s="129"/>
      <c r="J175" s="329"/>
      <c r="K175" s="333"/>
      <c r="L175" s="333"/>
      <c r="M175" s="138"/>
      <c r="N175" s="138"/>
      <c r="O175" s="129"/>
      <c r="P175" s="138"/>
      <c r="Q175" s="138"/>
      <c r="R175" s="129">
        <f t="shared" si="81"/>
        <v>0</v>
      </c>
      <c r="S175" s="271">
        <f t="shared" si="77"/>
        <v>0</v>
      </c>
      <c r="T175" s="134"/>
      <c r="U175" s="122">
        <f t="shared" si="78"/>
        <v>0</v>
      </c>
      <c r="V175" s="122"/>
      <c r="W175" s="122">
        <f t="shared" si="79"/>
        <v>0</v>
      </c>
    </row>
    <row r="176" spans="1:23" s="91" customFormat="1" ht="20.25" customHeight="1" hidden="1">
      <c r="A176" s="8" t="s">
        <v>231</v>
      </c>
      <c r="B176" s="8" t="s">
        <v>301</v>
      </c>
      <c r="C176" s="8" t="s">
        <v>474</v>
      </c>
      <c r="D176" s="7" t="s">
        <v>444</v>
      </c>
      <c r="E176" s="77">
        <f t="shared" si="80"/>
        <v>0</v>
      </c>
      <c r="F176" s="75"/>
      <c r="G176" s="75"/>
      <c r="H176" s="75"/>
      <c r="I176" s="75"/>
      <c r="J176" s="334">
        <f>+K176+O176</f>
        <v>0</v>
      </c>
      <c r="K176" s="342"/>
      <c r="L176" s="342"/>
      <c r="M176" s="80"/>
      <c r="N176" s="80"/>
      <c r="O176" s="75"/>
      <c r="P176" s="80"/>
      <c r="Q176" s="80"/>
      <c r="R176" s="77">
        <f t="shared" si="81"/>
        <v>0</v>
      </c>
      <c r="S176" s="271">
        <f t="shared" si="77"/>
        <v>0</v>
      </c>
      <c r="T176" s="58"/>
      <c r="U176" s="95">
        <f t="shared" si="78"/>
        <v>0</v>
      </c>
      <c r="V176" s="95"/>
      <c r="W176" s="95">
        <f t="shared" si="79"/>
        <v>0</v>
      </c>
    </row>
    <row r="177" spans="1:23" s="91" customFormat="1" ht="24" customHeight="1" hidden="1">
      <c r="A177" s="8" t="s">
        <v>363</v>
      </c>
      <c r="B177" s="8" t="s">
        <v>364</v>
      </c>
      <c r="C177" s="8" t="s">
        <v>215</v>
      </c>
      <c r="D177" s="7" t="s">
        <v>225</v>
      </c>
      <c r="E177" s="77">
        <f t="shared" si="80"/>
        <v>0</v>
      </c>
      <c r="F177" s="75"/>
      <c r="G177" s="75"/>
      <c r="H177" s="75"/>
      <c r="I177" s="75"/>
      <c r="J177" s="334">
        <f>+K177+O177</f>
        <v>0</v>
      </c>
      <c r="K177" s="342"/>
      <c r="L177" s="342"/>
      <c r="M177" s="80"/>
      <c r="N177" s="80"/>
      <c r="O177" s="75"/>
      <c r="P177" s="80"/>
      <c r="Q177" s="80"/>
      <c r="R177" s="77">
        <f t="shared" si="81"/>
        <v>0</v>
      </c>
      <c r="S177" s="271">
        <f t="shared" si="77"/>
        <v>0</v>
      </c>
      <c r="T177" s="93"/>
      <c r="U177" s="95">
        <f t="shared" si="78"/>
        <v>0</v>
      </c>
      <c r="V177" s="95"/>
      <c r="W177" s="95">
        <f t="shared" si="79"/>
        <v>0</v>
      </c>
    </row>
    <row r="178" spans="1:23" s="135" customFormat="1" ht="23.25" customHeight="1" hidden="1">
      <c r="A178" s="280" t="s">
        <v>167</v>
      </c>
      <c r="B178" s="280"/>
      <c r="C178" s="280"/>
      <c r="D178" s="274" t="s">
        <v>592</v>
      </c>
      <c r="E178" s="227">
        <f aca="true" t="shared" si="82" ref="E178:K178">E213+E205+E186+E187+E192+E183+E197+E199+E193+E194+E195+E180+E204+E201+E196+E185+E214+E215+E217+E216+E198+E189+E188+E203+E206+E209+E208+E211+E212+E200+E210+E202+E190+E207+E191+E181+E182+E184</f>
        <v>0</v>
      </c>
      <c r="F178" s="227">
        <f t="shared" si="82"/>
        <v>0</v>
      </c>
      <c r="G178" s="227">
        <f t="shared" si="82"/>
        <v>0</v>
      </c>
      <c r="H178" s="227">
        <f t="shared" si="82"/>
        <v>0</v>
      </c>
      <c r="I178" s="227">
        <f t="shared" si="82"/>
        <v>0</v>
      </c>
      <c r="J178" s="264">
        <f t="shared" si="82"/>
        <v>0</v>
      </c>
      <c r="K178" s="264">
        <f t="shared" si="82"/>
        <v>0</v>
      </c>
      <c r="L178" s="264"/>
      <c r="M178" s="227">
        <f aca="true" t="shared" si="83" ref="M178:R178">M213+M205+M186+M187+M192+M183+M197+M199+M193+M194+M195+M180+M204+M201+M196+M185+M214+M215+M217+M216+M198+M189+M188+M203+M206+M209+M208+M211+M212+M200+M210+M202+M190+M207+M191+M181+M182+M184</f>
        <v>0</v>
      </c>
      <c r="N178" s="227">
        <f t="shared" si="83"/>
        <v>0</v>
      </c>
      <c r="O178" s="227">
        <f t="shared" si="83"/>
        <v>0</v>
      </c>
      <c r="P178" s="227">
        <f t="shared" si="83"/>
        <v>0</v>
      </c>
      <c r="Q178" s="227">
        <f t="shared" si="83"/>
        <v>0</v>
      </c>
      <c r="R178" s="227">
        <f t="shared" si="83"/>
        <v>0</v>
      </c>
      <c r="S178" s="271">
        <f t="shared" si="77"/>
        <v>0</v>
      </c>
      <c r="T178" s="134"/>
      <c r="U178" s="122">
        <f t="shared" si="78"/>
        <v>0</v>
      </c>
      <c r="V178" s="122"/>
      <c r="W178" s="122">
        <f t="shared" si="79"/>
        <v>0</v>
      </c>
    </row>
    <row r="179" spans="1:23" s="135" customFormat="1" ht="21.75" customHeight="1" hidden="1">
      <c r="A179" s="280" t="s">
        <v>168</v>
      </c>
      <c r="B179" s="280"/>
      <c r="C179" s="280"/>
      <c r="D179" s="274" t="s">
        <v>592</v>
      </c>
      <c r="E179" s="227">
        <f aca="true" t="shared" si="84" ref="E179:K179">SUM(E180:E217)</f>
        <v>0</v>
      </c>
      <c r="F179" s="227">
        <f t="shared" si="84"/>
        <v>0</v>
      </c>
      <c r="G179" s="227">
        <f t="shared" si="84"/>
        <v>0</v>
      </c>
      <c r="H179" s="227">
        <f t="shared" si="84"/>
        <v>0</v>
      </c>
      <c r="I179" s="227">
        <f t="shared" si="84"/>
        <v>0</v>
      </c>
      <c r="J179" s="264">
        <f t="shared" si="84"/>
        <v>0</v>
      </c>
      <c r="K179" s="264">
        <f t="shared" si="84"/>
        <v>0</v>
      </c>
      <c r="L179" s="264"/>
      <c r="M179" s="227">
        <f aca="true" t="shared" si="85" ref="M179:R179">SUM(M180:M217)</f>
        <v>0</v>
      </c>
      <c r="N179" s="227">
        <f t="shared" si="85"/>
        <v>0</v>
      </c>
      <c r="O179" s="227">
        <f t="shared" si="85"/>
        <v>0</v>
      </c>
      <c r="P179" s="227">
        <f t="shared" si="85"/>
        <v>0</v>
      </c>
      <c r="Q179" s="227">
        <f t="shared" si="85"/>
        <v>0</v>
      </c>
      <c r="R179" s="227">
        <f t="shared" si="85"/>
        <v>0</v>
      </c>
      <c r="S179" s="271">
        <f t="shared" si="77"/>
        <v>0</v>
      </c>
      <c r="T179" s="134">
        <f>S179-R179</f>
        <v>0</v>
      </c>
      <c r="U179" s="122">
        <f t="shared" si="78"/>
        <v>0</v>
      </c>
      <c r="V179" s="122"/>
      <c r="W179" s="122">
        <f t="shared" si="79"/>
        <v>0</v>
      </c>
    </row>
    <row r="180" spans="1:23" ht="23.25" customHeight="1" hidden="1">
      <c r="A180" s="207" t="s">
        <v>169</v>
      </c>
      <c r="B180" s="207" t="s">
        <v>218</v>
      </c>
      <c r="C180" s="207" t="s">
        <v>217</v>
      </c>
      <c r="D180" s="206" t="s">
        <v>134</v>
      </c>
      <c r="E180" s="225">
        <f aca="true" t="shared" si="86" ref="E180:E190">F180+I180</f>
        <v>0</v>
      </c>
      <c r="F180" s="225"/>
      <c r="G180" s="225"/>
      <c r="H180" s="225"/>
      <c r="I180" s="225"/>
      <c r="J180" s="262">
        <f aca="true" t="shared" si="87" ref="J180:J187">+K180+O180</f>
        <v>0</v>
      </c>
      <c r="K180" s="262"/>
      <c r="L180" s="262"/>
      <c r="M180" s="225"/>
      <c r="N180" s="225"/>
      <c r="O180" s="283"/>
      <c r="P180" s="283"/>
      <c r="Q180" s="283"/>
      <c r="R180" s="225">
        <f aca="true" t="shared" si="88" ref="R180:R187">+J180+E180</f>
        <v>0</v>
      </c>
      <c r="S180" s="271">
        <f t="shared" si="77"/>
        <v>0</v>
      </c>
      <c r="T180" s="134">
        <f>S180-R180</f>
        <v>0</v>
      </c>
      <c r="U180" s="122">
        <f t="shared" si="78"/>
        <v>0</v>
      </c>
      <c r="V180" s="122"/>
      <c r="W180" s="122">
        <f t="shared" si="79"/>
        <v>0</v>
      </c>
    </row>
    <row r="181" spans="1:23" ht="21.75" customHeight="1" hidden="1">
      <c r="A181" s="207" t="s">
        <v>241</v>
      </c>
      <c r="B181" s="207" t="s">
        <v>135</v>
      </c>
      <c r="C181" s="207" t="s">
        <v>217</v>
      </c>
      <c r="D181" s="206" t="s">
        <v>56</v>
      </c>
      <c r="E181" s="225">
        <f t="shared" si="86"/>
        <v>0</v>
      </c>
      <c r="F181" s="225"/>
      <c r="G181" s="225"/>
      <c r="H181" s="225"/>
      <c r="I181" s="225"/>
      <c r="J181" s="262">
        <f t="shared" si="87"/>
        <v>0</v>
      </c>
      <c r="K181" s="262"/>
      <c r="L181" s="262"/>
      <c r="M181" s="225"/>
      <c r="N181" s="225"/>
      <c r="O181" s="225"/>
      <c r="P181" s="225"/>
      <c r="Q181" s="225"/>
      <c r="R181" s="225">
        <f t="shared" si="88"/>
        <v>0</v>
      </c>
      <c r="S181" s="271">
        <f t="shared" si="77"/>
        <v>0</v>
      </c>
      <c r="T181" s="134"/>
      <c r="U181" s="122">
        <f t="shared" si="78"/>
        <v>0</v>
      </c>
      <c r="V181" s="122"/>
      <c r="W181" s="122">
        <f t="shared" si="79"/>
        <v>0</v>
      </c>
    </row>
    <row r="182" spans="1:23" s="125" customFormat="1" ht="20.25" customHeight="1" hidden="1">
      <c r="A182" s="207" t="s">
        <v>267</v>
      </c>
      <c r="B182" s="207" t="s">
        <v>210</v>
      </c>
      <c r="C182" s="207" t="s">
        <v>136</v>
      </c>
      <c r="D182" s="206" t="s">
        <v>590</v>
      </c>
      <c r="E182" s="225">
        <f t="shared" si="86"/>
        <v>0</v>
      </c>
      <c r="F182" s="225"/>
      <c r="G182" s="225"/>
      <c r="H182" s="225"/>
      <c r="I182" s="225"/>
      <c r="J182" s="262">
        <f t="shared" si="87"/>
        <v>0</v>
      </c>
      <c r="K182" s="262"/>
      <c r="L182" s="262"/>
      <c r="M182" s="225"/>
      <c r="N182" s="225"/>
      <c r="O182" s="225"/>
      <c r="P182" s="225"/>
      <c r="Q182" s="225"/>
      <c r="R182" s="225">
        <f t="shared" si="88"/>
        <v>0</v>
      </c>
      <c r="S182" s="271">
        <f t="shared" si="77"/>
        <v>0</v>
      </c>
      <c r="T182" s="123">
        <f aca="true" t="shared" si="89" ref="T182:T189">S182-R182</f>
        <v>0</v>
      </c>
      <c r="U182" s="122">
        <f t="shared" si="78"/>
        <v>0</v>
      </c>
      <c r="V182" s="122"/>
      <c r="W182" s="122">
        <f t="shared" si="79"/>
        <v>0</v>
      </c>
    </row>
    <row r="183" spans="1:23" ht="17.25" customHeight="1" hidden="1">
      <c r="A183" s="207" t="s">
        <v>170</v>
      </c>
      <c r="B183" s="207" t="s">
        <v>137</v>
      </c>
      <c r="C183" s="207" t="s">
        <v>138</v>
      </c>
      <c r="D183" s="206" t="s">
        <v>464</v>
      </c>
      <c r="E183" s="225">
        <f t="shared" si="86"/>
        <v>0</v>
      </c>
      <c r="F183" s="225"/>
      <c r="G183" s="225"/>
      <c r="H183" s="225"/>
      <c r="I183" s="225"/>
      <c r="J183" s="262">
        <f t="shared" si="87"/>
        <v>0</v>
      </c>
      <c r="K183" s="338"/>
      <c r="L183" s="338"/>
      <c r="M183" s="279"/>
      <c r="N183" s="279"/>
      <c r="O183" s="283"/>
      <c r="P183" s="283"/>
      <c r="Q183" s="283"/>
      <c r="R183" s="225">
        <f t="shared" si="88"/>
        <v>0</v>
      </c>
      <c r="S183" s="271">
        <f t="shared" si="77"/>
        <v>0</v>
      </c>
      <c r="T183" s="134">
        <f t="shared" si="89"/>
        <v>0</v>
      </c>
      <c r="U183" s="122">
        <f t="shared" si="78"/>
        <v>0</v>
      </c>
      <c r="V183" s="122"/>
      <c r="W183" s="122">
        <f t="shared" si="79"/>
        <v>0</v>
      </c>
    </row>
    <row r="184" spans="1:23" ht="21.75" customHeight="1" hidden="1">
      <c r="A184" s="207" t="s">
        <v>35</v>
      </c>
      <c r="B184" s="207" t="s">
        <v>538</v>
      </c>
      <c r="C184" s="207" t="s">
        <v>549</v>
      </c>
      <c r="D184" s="206" t="s">
        <v>550</v>
      </c>
      <c r="E184" s="136">
        <f t="shared" si="86"/>
        <v>0</v>
      </c>
      <c r="F184" s="136"/>
      <c r="G184" s="136"/>
      <c r="H184" s="136"/>
      <c r="I184" s="136"/>
      <c r="J184" s="262">
        <f t="shared" si="87"/>
        <v>0</v>
      </c>
      <c r="K184" s="262"/>
      <c r="L184" s="262"/>
      <c r="M184" s="136"/>
      <c r="N184" s="136"/>
      <c r="O184" s="136"/>
      <c r="P184" s="136"/>
      <c r="Q184" s="136"/>
      <c r="R184" s="136">
        <f t="shared" si="88"/>
        <v>0</v>
      </c>
      <c r="S184" s="271">
        <f t="shared" si="77"/>
        <v>0</v>
      </c>
      <c r="T184" s="134">
        <f t="shared" si="89"/>
        <v>0</v>
      </c>
      <c r="U184" s="122"/>
      <c r="V184" s="122"/>
      <c r="W184" s="122"/>
    </row>
    <row r="185" spans="1:23" ht="23.25" customHeight="1" hidden="1">
      <c r="A185" s="207" t="s">
        <v>171</v>
      </c>
      <c r="B185" s="207" t="s">
        <v>213</v>
      </c>
      <c r="C185" s="207" t="s">
        <v>214</v>
      </c>
      <c r="D185" s="206" t="s">
        <v>457</v>
      </c>
      <c r="E185" s="225">
        <f t="shared" si="86"/>
        <v>0</v>
      </c>
      <c r="F185" s="225"/>
      <c r="G185" s="225"/>
      <c r="H185" s="225"/>
      <c r="I185" s="225"/>
      <c r="J185" s="262">
        <f t="shared" si="87"/>
        <v>0</v>
      </c>
      <c r="K185" s="338"/>
      <c r="L185" s="338"/>
      <c r="M185" s="279"/>
      <c r="N185" s="279"/>
      <c r="O185" s="283"/>
      <c r="P185" s="283"/>
      <c r="Q185" s="283"/>
      <c r="R185" s="225">
        <f t="shared" si="88"/>
        <v>0</v>
      </c>
      <c r="S185" s="271">
        <f t="shared" si="77"/>
        <v>0</v>
      </c>
      <c r="T185" s="134">
        <f t="shared" si="89"/>
        <v>0</v>
      </c>
      <c r="U185" s="122">
        <f aca="true" t="shared" si="90" ref="U185:U216">Q185-P185</f>
        <v>0</v>
      </c>
      <c r="V185" s="122"/>
      <c r="W185" s="122">
        <f aca="true" t="shared" si="91" ref="W185:W216">P185-O185</f>
        <v>0</v>
      </c>
    </row>
    <row r="186" spans="1:23" ht="23.25" customHeight="1" hidden="1">
      <c r="A186" s="207" t="s">
        <v>172</v>
      </c>
      <c r="B186" s="207" t="s">
        <v>613</v>
      </c>
      <c r="C186" s="207" t="s">
        <v>544</v>
      </c>
      <c r="D186" s="206" t="s">
        <v>614</v>
      </c>
      <c r="E186" s="136">
        <f t="shared" si="86"/>
        <v>0</v>
      </c>
      <c r="F186" s="136"/>
      <c r="G186" s="136"/>
      <c r="H186" s="136"/>
      <c r="I186" s="136"/>
      <c r="J186" s="262">
        <f t="shared" si="87"/>
        <v>0</v>
      </c>
      <c r="K186" s="262"/>
      <c r="L186" s="262"/>
      <c r="M186" s="136"/>
      <c r="N186" s="136"/>
      <c r="O186" s="146"/>
      <c r="P186" s="146"/>
      <c r="Q186" s="146"/>
      <c r="R186" s="136">
        <f t="shared" si="88"/>
        <v>0</v>
      </c>
      <c r="S186" s="271">
        <f t="shared" si="77"/>
        <v>0</v>
      </c>
      <c r="T186" s="134">
        <f t="shared" si="89"/>
        <v>0</v>
      </c>
      <c r="U186" s="122">
        <f t="shared" si="90"/>
        <v>0</v>
      </c>
      <c r="V186" s="122"/>
      <c r="W186" s="122">
        <f t="shared" si="91"/>
        <v>0</v>
      </c>
    </row>
    <row r="187" spans="1:23" ht="21.75" customHeight="1" hidden="1">
      <c r="A187" s="207" t="s">
        <v>179</v>
      </c>
      <c r="B187" s="207" t="s">
        <v>585</v>
      </c>
      <c r="C187" s="207" t="s">
        <v>616</v>
      </c>
      <c r="D187" s="206" t="s">
        <v>543</v>
      </c>
      <c r="E187" s="136">
        <f t="shared" si="86"/>
        <v>0</v>
      </c>
      <c r="F187" s="146"/>
      <c r="G187" s="136"/>
      <c r="H187" s="136"/>
      <c r="I187" s="136"/>
      <c r="J187" s="262">
        <f t="shared" si="87"/>
        <v>0</v>
      </c>
      <c r="K187" s="262"/>
      <c r="L187" s="262"/>
      <c r="M187" s="136"/>
      <c r="N187" s="136"/>
      <c r="O187" s="146"/>
      <c r="P187" s="146"/>
      <c r="Q187" s="146"/>
      <c r="R187" s="136">
        <f t="shared" si="88"/>
        <v>0</v>
      </c>
      <c r="S187" s="271">
        <f t="shared" si="77"/>
        <v>0</v>
      </c>
      <c r="T187" s="134">
        <f t="shared" si="89"/>
        <v>0</v>
      </c>
      <c r="U187" s="122">
        <f t="shared" si="90"/>
        <v>0</v>
      </c>
      <c r="V187" s="122"/>
      <c r="W187" s="122">
        <f t="shared" si="91"/>
        <v>0</v>
      </c>
    </row>
    <row r="188" spans="1:23" s="275" customFormat="1" ht="15" customHeight="1" hidden="1">
      <c r="A188" s="8" t="s">
        <v>173</v>
      </c>
      <c r="B188" s="8" t="s">
        <v>615</v>
      </c>
      <c r="C188" s="8" t="s">
        <v>545</v>
      </c>
      <c r="D188" s="7" t="s">
        <v>274</v>
      </c>
      <c r="E188" s="76">
        <f t="shared" si="86"/>
        <v>0</v>
      </c>
      <c r="F188" s="76"/>
      <c r="G188" s="76"/>
      <c r="H188" s="76"/>
      <c r="I188" s="76"/>
      <c r="J188" s="325"/>
      <c r="K188" s="325"/>
      <c r="L188" s="325"/>
      <c r="M188" s="104"/>
      <c r="N188" s="104"/>
      <c r="O188" s="105"/>
      <c r="P188" s="105"/>
      <c r="Q188" s="105"/>
      <c r="R188" s="76"/>
      <c r="S188" s="271">
        <f aca="true" t="shared" si="92" ref="S188:S219">+E188+J188</f>
        <v>0</v>
      </c>
      <c r="T188" s="58">
        <f t="shared" si="89"/>
        <v>0</v>
      </c>
      <c r="U188" s="95">
        <f t="shared" si="90"/>
        <v>0</v>
      </c>
      <c r="V188" s="95"/>
      <c r="W188" s="95">
        <f t="shared" si="91"/>
        <v>0</v>
      </c>
    </row>
    <row r="189" spans="1:23" s="91" customFormat="1" ht="18.75" customHeight="1" hidden="1">
      <c r="A189" s="8" t="s">
        <v>180</v>
      </c>
      <c r="B189" s="8" t="s">
        <v>157</v>
      </c>
      <c r="C189" s="8" t="s">
        <v>546</v>
      </c>
      <c r="D189" s="7" t="s">
        <v>158</v>
      </c>
      <c r="E189" s="76">
        <f t="shared" si="86"/>
        <v>0</v>
      </c>
      <c r="F189" s="76"/>
      <c r="G189" s="76"/>
      <c r="H189" s="76"/>
      <c r="I189" s="76"/>
      <c r="J189" s="325">
        <f aca="true" t="shared" si="93" ref="J189:J217">+K189+O189</f>
        <v>0</v>
      </c>
      <c r="K189" s="325"/>
      <c r="L189" s="325"/>
      <c r="M189" s="76"/>
      <c r="N189" s="76"/>
      <c r="O189" s="105"/>
      <c r="P189" s="105"/>
      <c r="Q189" s="105"/>
      <c r="R189" s="76">
        <f aca="true" t="shared" si="94" ref="R189:R203">+J189+E189</f>
        <v>0</v>
      </c>
      <c r="S189" s="271">
        <f t="shared" si="92"/>
        <v>0</v>
      </c>
      <c r="T189" s="58">
        <f t="shared" si="89"/>
        <v>0</v>
      </c>
      <c r="U189" s="95">
        <f t="shared" si="90"/>
        <v>0</v>
      </c>
      <c r="V189" s="95"/>
      <c r="W189" s="95">
        <f t="shared" si="91"/>
        <v>0</v>
      </c>
    </row>
    <row r="190" spans="1:23" s="91" customFormat="1" ht="21.75" customHeight="1" hidden="1">
      <c r="A190" s="8" t="s">
        <v>239</v>
      </c>
      <c r="B190" s="8" t="s">
        <v>617</v>
      </c>
      <c r="C190" s="8" t="s">
        <v>547</v>
      </c>
      <c r="D190" s="7" t="s">
        <v>248</v>
      </c>
      <c r="E190" s="76">
        <f t="shared" si="86"/>
        <v>0</v>
      </c>
      <c r="F190" s="76"/>
      <c r="G190" s="76"/>
      <c r="H190" s="76"/>
      <c r="I190" s="76"/>
      <c r="J190" s="325">
        <f t="shared" si="93"/>
        <v>0</v>
      </c>
      <c r="K190" s="325"/>
      <c r="L190" s="325"/>
      <c r="M190" s="76"/>
      <c r="N190" s="76"/>
      <c r="O190" s="105"/>
      <c r="P190" s="105"/>
      <c r="Q190" s="105"/>
      <c r="R190" s="76">
        <f t="shared" si="94"/>
        <v>0</v>
      </c>
      <c r="S190" s="271">
        <f t="shared" si="92"/>
        <v>0</v>
      </c>
      <c r="T190" s="58"/>
      <c r="U190" s="95">
        <f t="shared" si="90"/>
        <v>0</v>
      </c>
      <c r="V190" s="95"/>
      <c r="W190" s="95">
        <f t="shared" si="91"/>
        <v>0</v>
      </c>
    </row>
    <row r="191" spans="1:23" s="91" customFormat="1" ht="21" customHeight="1" hidden="1">
      <c r="A191" s="8" t="s">
        <v>194</v>
      </c>
      <c r="B191" s="8" t="s">
        <v>586</v>
      </c>
      <c r="C191" s="8" t="s">
        <v>250</v>
      </c>
      <c r="D191" s="7" t="s">
        <v>145</v>
      </c>
      <c r="E191" s="76"/>
      <c r="F191" s="76"/>
      <c r="G191" s="76"/>
      <c r="H191" s="76"/>
      <c r="I191" s="76"/>
      <c r="J191" s="325">
        <f t="shared" si="93"/>
        <v>0</v>
      </c>
      <c r="K191" s="325"/>
      <c r="L191" s="325"/>
      <c r="M191" s="76"/>
      <c r="N191" s="76"/>
      <c r="O191" s="105"/>
      <c r="P191" s="105"/>
      <c r="Q191" s="105"/>
      <c r="R191" s="76">
        <f t="shared" si="94"/>
        <v>0</v>
      </c>
      <c r="S191" s="271">
        <f t="shared" si="92"/>
        <v>0</v>
      </c>
      <c r="T191" s="58"/>
      <c r="U191" s="95">
        <f t="shared" si="90"/>
        <v>0</v>
      </c>
      <c r="V191" s="95"/>
      <c r="W191" s="95">
        <f t="shared" si="91"/>
        <v>0</v>
      </c>
    </row>
    <row r="192" spans="1:23" s="91" customFormat="1" ht="18" customHeight="1" hidden="1">
      <c r="A192" s="8" t="s">
        <v>181</v>
      </c>
      <c r="B192" s="8" t="s">
        <v>249</v>
      </c>
      <c r="C192" s="8" t="s">
        <v>251</v>
      </c>
      <c r="D192" s="7" t="s">
        <v>587</v>
      </c>
      <c r="E192" s="76">
        <f aca="true" t="shared" si="95" ref="E192:E201">F192+I192</f>
        <v>0</v>
      </c>
      <c r="F192" s="76"/>
      <c r="G192" s="76"/>
      <c r="H192" s="76"/>
      <c r="I192" s="76"/>
      <c r="J192" s="325">
        <f t="shared" si="93"/>
        <v>0</v>
      </c>
      <c r="K192" s="325"/>
      <c r="L192" s="325"/>
      <c r="M192" s="76"/>
      <c r="N192" s="76"/>
      <c r="O192" s="105"/>
      <c r="P192" s="105"/>
      <c r="Q192" s="105"/>
      <c r="R192" s="76">
        <f t="shared" si="94"/>
        <v>0</v>
      </c>
      <c r="S192" s="271">
        <f t="shared" si="92"/>
        <v>0</v>
      </c>
      <c r="T192" s="58"/>
      <c r="U192" s="95">
        <f t="shared" si="90"/>
        <v>0</v>
      </c>
      <c r="V192" s="95"/>
      <c r="W192" s="95">
        <f t="shared" si="91"/>
        <v>0</v>
      </c>
    </row>
    <row r="193" spans="1:23" s="139" customFormat="1" ht="15.75" customHeight="1" hidden="1">
      <c r="A193" s="126" t="s">
        <v>174</v>
      </c>
      <c r="B193" s="126" t="s">
        <v>308</v>
      </c>
      <c r="C193" s="126" t="s">
        <v>309</v>
      </c>
      <c r="D193" s="127" t="s">
        <v>310</v>
      </c>
      <c r="E193" s="129">
        <f t="shared" si="95"/>
        <v>0</v>
      </c>
      <c r="F193" s="147"/>
      <c r="G193" s="129"/>
      <c r="H193" s="129"/>
      <c r="I193" s="129"/>
      <c r="J193" s="329">
        <f t="shared" si="93"/>
        <v>0</v>
      </c>
      <c r="K193" s="333"/>
      <c r="L193" s="333"/>
      <c r="M193" s="138"/>
      <c r="N193" s="138"/>
      <c r="O193" s="147"/>
      <c r="P193" s="147"/>
      <c r="Q193" s="147"/>
      <c r="R193" s="129">
        <f t="shared" si="94"/>
        <v>0</v>
      </c>
      <c r="S193" s="271">
        <f t="shared" si="92"/>
        <v>0</v>
      </c>
      <c r="T193" s="134">
        <f aca="true" t="shared" si="96" ref="T193:T198">S193-R193</f>
        <v>0</v>
      </c>
      <c r="U193" s="122">
        <f t="shared" si="90"/>
        <v>0</v>
      </c>
      <c r="V193" s="122"/>
      <c r="W193" s="122">
        <f t="shared" si="91"/>
        <v>0</v>
      </c>
    </row>
    <row r="194" spans="1:23" s="139" customFormat="1" ht="21" customHeight="1" hidden="1">
      <c r="A194" s="126" t="s">
        <v>175</v>
      </c>
      <c r="B194" s="126" t="s">
        <v>311</v>
      </c>
      <c r="C194" s="126" t="s">
        <v>312</v>
      </c>
      <c r="D194" s="127" t="s">
        <v>57</v>
      </c>
      <c r="E194" s="129">
        <f t="shared" si="95"/>
        <v>0</v>
      </c>
      <c r="F194" s="129"/>
      <c r="G194" s="129"/>
      <c r="H194" s="129"/>
      <c r="I194" s="129"/>
      <c r="J194" s="329">
        <f t="shared" si="93"/>
        <v>0</v>
      </c>
      <c r="K194" s="333"/>
      <c r="L194" s="333"/>
      <c r="M194" s="138"/>
      <c r="N194" s="138"/>
      <c r="O194" s="147"/>
      <c r="P194" s="147"/>
      <c r="Q194" s="147"/>
      <c r="R194" s="129">
        <f t="shared" si="94"/>
        <v>0</v>
      </c>
      <c r="S194" s="271">
        <f t="shared" si="92"/>
        <v>0</v>
      </c>
      <c r="T194" s="134">
        <f t="shared" si="96"/>
        <v>0</v>
      </c>
      <c r="U194" s="122">
        <f t="shared" si="90"/>
        <v>0</v>
      </c>
      <c r="V194" s="122"/>
      <c r="W194" s="122">
        <f t="shared" si="91"/>
        <v>0</v>
      </c>
    </row>
    <row r="195" spans="1:23" s="64" customFormat="1" ht="23.25" customHeight="1" hidden="1">
      <c r="A195" s="63" t="s">
        <v>176</v>
      </c>
      <c r="B195" s="63" t="s">
        <v>313</v>
      </c>
      <c r="C195" s="63" t="s">
        <v>309</v>
      </c>
      <c r="D195" s="10" t="s">
        <v>146</v>
      </c>
      <c r="E195" s="77">
        <f t="shared" si="95"/>
        <v>0</v>
      </c>
      <c r="F195" s="77"/>
      <c r="G195" s="77"/>
      <c r="H195" s="77"/>
      <c r="I195" s="77"/>
      <c r="J195" s="334">
        <f t="shared" si="93"/>
        <v>0</v>
      </c>
      <c r="K195" s="335"/>
      <c r="L195" s="335"/>
      <c r="M195" s="79"/>
      <c r="N195" s="79"/>
      <c r="O195" s="106"/>
      <c r="P195" s="106"/>
      <c r="Q195" s="106"/>
      <c r="R195" s="77">
        <f t="shared" si="94"/>
        <v>0</v>
      </c>
      <c r="S195" s="271">
        <f t="shared" si="92"/>
        <v>0</v>
      </c>
      <c r="T195" s="58">
        <f t="shared" si="96"/>
        <v>0</v>
      </c>
      <c r="U195" s="95">
        <f t="shared" si="90"/>
        <v>0</v>
      </c>
      <c r="V195" s="95"/>
      <c r="W195" s="95">
        <f t="shared" si="91"/>
        <v>0</v>
      </c>
    </row>
    <row r="196" spans="1:23" s="91" customFormat="1" ht="21.75" customHeight="1" hidden="1">
      <c r="A196" s="63" t="s">
        <v>177</v>
      </c>
      <c r="B196" s="63" t="s">
        <v>397</v>
      </c>
      <c r="C196" s="66" t="s">
        <v>216</v>
      </c>
      <c r="D196" s="67" t="s">
        <v>30</v>
      </c>
      <c r="E196" s="75">
        <f t="shared" si="95"/>
        <v>0</v>
      </c>
      <c r="F196" s="75"/>
      <c r="G196" s="75"/>
      <c r="H196" s="75"/>
      <c r="I196" s="75"/>
      <c r="J196" s="325">
        <f t="shared" si="93"/>
        <v>0</v>
      </c>
      <c r="K196" s="342"/>
      <c r="L196" s="342"/>
      <c r="M196" s="80"/>
      <c r="N196" s="80"/>
      <c r="O196" s="103"/>
      <c r="P196" s="103"/>
      <c r="Q196" s="103"/>
      <c r="R196" s="75">
        <f t="shared" si="94"/>
        <v>0</v>
      </c>
      <c r="S196" s="271">
        <f t="shared" si="92"/>
        <v>0</v>
      </c>
      <c r="T196" s="58">
        <f t="shared" si="96"/>
        <v>0</v>
      </c>
      <c r="U196" s="95">
        <f t="shared" si="90"/>
        <v>0</v>
      </c>
      <c r="V196" s="95"/>
      <c r="W196" s="95">
        <f t="shared" si="91"/>
        <v>0</v>
      </c>
    </row>
    <row r="197" spans="1:23" ht="15" customHeight="1" hidden="1">
      <c r="A197" s="207" t="s">
        <v>275</v>
      </c>
      <c r="B197" s="207" t="s">
        <v>471</v>
      </c>
      <c r="C197" s="207" t="s">
        <v>306</v>
      </c>
      <c r="D197" s="206" t="s">
        <v>377</v>
      </c>
      <c r="E197" s="225">
        <f t="shared" si="95"/>
        <v>0</v>
      </c>
      <c r="F197" s="225"/>
      <c r="G197" s="225"/>
      <c r="H197" s="225"/>
      <c r="I197" s="225"/>
      <c r="J197" s="262">
        <f t="shared" si="93"/>
        <v>0</v>
      </c>
      <c r="K197" s="338"/>
      <c r="L197" s="338"/>
      <c r="M197" s="279"/>
      <c r="N197" s="279"/>
      <c r="O197" s="283"/>
      <c r="P197" s="283"/>
      <c r="Q197" s="283"/>
      <c r="R197" s="225">
        <f t="shared" si="94"/>
        <v>0</v>
      </c>
      <c r="S197" s="271">
        <f t="shared" si="92"/>
        <v>0</v>
      </c>
      <c r="T197" s="134">
        <f t="shared" si="96"/>
        <v>0</v>
      </c>
      <c r="U197" s="122">
        <f t="shared" si="90"/>
        <v>0</v>
      </c>
      <c r="V197" s="122"/>
      <c r="W197" s="122">
        <f t="shared" si="91"/>
        <v>0</v>
      </c>
    </row>
    <row r="198" spans="1:23" s="91" customFormat="1" ht="17.25" customHeight="1" hidden="1">
      <c r="A198" s="8" t="s">
        <v>485</v>
      </c>
      <c r="B198" s="8" t="s">
        <v>8</v>
      </c>
      <c r="C198" s="8" t="s">
        <v>306</v>
      </c>
      <c r="D198" s="7" t="s">
        <v>9</v>
      </c>
      <c r="E198" s="75">
        <f t="shared" si="95"/>
        <v>0</v>
      </c>
      <c r="F198" s="75"/>
      <c r="G198" s="75"/>
      <c r="H198" s="75"/>
      <c r="I198" s="75"/>
      <c r="J198" s="325">
        <f t="shared" si="93"/>
        <v>0</v>
      </c>
      <c r="K198" s="342"/>
      <c r="L198" s="342"/>
      <c r="M198" s="80"/>
      <c r="N198" s="80"/>
      <c r="O198" s="103"/>
      <c r="P198" s="103"/>
      <c r="Q198" s="103"/>
      <c r="R198" s="75">
        <f t="shared" si="94"/>
        <v>0</v>
      </c>
      <c r="S198" s="271">
        <f t="shared" si="92"/>
        <v>0</v>
      </c>
      <c r="T198" s="58">
        <f t="shared" si="96"/>
        <v>0</v>
      </c>
      <c r="U198" s="95">
        <f t="shared" si="90"/>
        <v>0</v>
      </c>
      <c r="V198" s="95"/>
      <c r="W198" s="95">
        <f t="shared" si="91"/>
        <v>0</v>
      </c>
    </row>
    <row r="199" spans="1:23" s="91" customFormat="1" ht="20.25" customHeight="1" hidden="1">
      <c r="A199" s="8" t="s">
        <v>227</v>
      </c>
      <c r="B199" s="8" t="s">
        <v>552</v>
      </c>
      <c r="C199" s="8" t="s">
        <v>472</v>
      </c>
      <c r="D199" s="7" t="s">
        <v>228</v>
      </c>
      <c r="E199" s="75">
        <f t="shared" si="95"/>
        <v>0</v>
      </c>
      <c r="F199" s="75"/>
      <c r="G199" s="75"/>
      <c r="H199" s="75"/>
      <c r="I199" s="75"/>
      <c r="J199" s="325">
        <f t="shared" si="93"/>
        <v>0</v>
      </c>
      <c r="K199" s="342"/>
      <c r="L199" s="342"/>
      <c r="M199" s="80"/>
      <c r="N199" s="80"/>
      <c r="O199" s="103"/>
      <c r="P199" s="103"/>
      <c r="Q199" s="103"/>
      <c r="R199" s="75">
        <f t="shared" si="94"/>
        <v>0</v>
      </c>
      <c r="S199" s="271">
        <f t="shared" si="92"/>
        <v>0</v>
      </c>
      <c r="T199" s="58"/>
      <c r="U199" s="95">
        <f t="shared" si="90"/>
        <v>0</v>
      </c>
      <c r="V199" s="95"/>
      <c r="W199" s="95">
        <f t="shared" si="91"/>
        <v>0</v>
      </c>
    </row>
    <row r="200" spans="1:23" s="91" customFormat="1" ht="20.25" customHeight="1" hidden="1">
      <c r="A200" s="8" t="s">
        <v>229</v>
      </c>
      <c r="B200" s="8" t="s">
        <v>641</v>
      </c>
      <c r="C200" s="8" t="s">
        <v>472</v>
      </c>
      <c r="D200" s="7" t="s">
        <v>230</v>
      </c>
      <c r="E200" s="75">
        <f t="shared" si="95"/>
        <v>0</v>
      </c>
      <c r="F200" s="75"/>
      <c r="G200" s="75"/>
      <c r="H200" s="75"/>
      <c r="I200" s="75"/>
      <c r="J200" s="325">
        <f t="shared" si="93"/>
        <v>0</v>
      </c>
      <c r="K200" s="342"/>
      <c r="L200" s="342"/>
      <c r="M200" s="80"/>
      <c r="N200" s="80"/>
      <c r="O200" s="103"/>
      <c r="P200" s="103"/>
      <c r="Q200" s="103"/>
      <c r="R200" s="75">
        <f t="shared" si="94"/>
        <v>0</v>
      </c>
      <c r="S200" s="271">
        <f t="shared" si="92"/>
        <v>0</v>
      </c>
      <c r="T200" s="58"/>
      <c r="U200" s="95">
        <f t="shared" si="90"/>
        <v>0</v>
      </c>
      <c r="V200" s="95"/>
      <c r="W200" s="95">
        <f t="shared" si="91"/>
        <v>0</v>
      </c>
    </row>
    <row r="201" spans="1:23" s="141" customFormat="1" ht="20.25" customHeight="1" hidden="1">
      <c r="A201" s="126" t="s">
        <v>178</v>
      </c>
      <c r="B201" s="126" t="s">
        <v>412</v>
      </c>
      <c r="C201" s="126" t="s">
        <v>339</v>
      </c>
      <c r="D201" s="127" t="s">
        <v>42</v>
      </c>
      <c r="E201" s="129">
        <f t="shared" si="95"/>
        <v>0</v>
      </c>
      <c r="F201" s="147"/>
      <c r="G201" s="129"/>
      <c r="H201" s="129"/>
      <c r="I201" s="129"/>
      <c r="J201" s="329">
        <f t="shared" si="93"/>
        <v>0</v>
      </c>
      <c r="K201" s="333"/>
      <c r="L201" s="333"/>
      <c r="M201" s="138"/>
      <c r="N201" s="138"/>
      <c r="O201" s="147"/>
      <c r="P201" s="147"/>
      <c r="Q201" s="147"/>
      <c r="R201" s="129">
        <f t="shared" si="94"/>
        <v>0</v>
      </c>
      <c r="S201" s="271">
        <f t="shared" si="92"/>
        <v>0</v>
      </c>
      <c r="T201" s="134">
        <f>S201-R201</f>
        <v>0</v>
      </c>
      <c r="U201" s="122">
        <f t="shared" si="90"/>
        <v>0</v>
      </c>
      <c r="V201" s="122"/>
      <c r="W201" s="122">
        <f t="shared" si="91"/>
        <v>0</v>
      </c>
    </row>
    <row r="202" spans="1:23" s="52" customFormat="1" ht="24.75" customHeight="1" hidden="1">
      <c r="A202" s="63" t="s">
        <v>237</v>
      </c>
      <c r="B202" s="63" t="s">
        <v>150</v>
      </c>
      <c r="C202" s="63" t="s">
        <v>339</v>
      </c>
      <c r="D202" s="10" t="s">
        <v>238</v>
      </c>
      <c r="E202" s="77"/>
      <c r="F202" s="106"/>
      <c r="G202" s="77"/>
      <c r="H202" s="77"/>
      <c r="I202" s="77"/>
      <c r="J202" s="334">
        <f t="shared" si="93"/>
        <v>0</v>
      </c>
      <c r="K202" s="343"/>
      <c r="L202" s="343"/>
      <c r="M202" s="79"/>
      <c r="N202" s="79"/>
      <c r="O202" s="106"/>
      <c r="P202" s="106"/>
      <c r="Q202" s="106"/>
      <c r="R202" s="77">
        <f t="shared" si="94"/>
        <v>0</v>
      </c>
      <c r="S202" s="271">
        <f t="shared" si="92"/>
        <v>0</v>
      </c>
      <c r="T202" s="58"/>
      <c r="U202" s="95">
        <f t="shared" si="90"/>
        <v>0</v>
      </c>
      <c r="V202" s="95"/>
      <c r="W202" s="95">
        <f t="shared" si="91"/>
        <v>0</v>
      </c>
    </row>
    <row r="203" spans="1:23" s="91" customFormat="1" ht="21" customHeight="1" hidden="1">
      <c r="A203" s="8" t="s">
        <v>296</v>
      </c>
      <c r="B203" s="8" t="s">
        <v>297</v>
      </c>
      <c r="C203" s="8" t="s">
        <v>10</v>
      </c>
      <c r="D203" s="92" t="s">
        <v>536</v>
      </c>
      <c r="E203" s="75">
        <f aca="true" t="shared" si="97" ref="E203:E210">F203+I203</f>
        <v>0</v>
      </c>
      <c r="F203" s="103"/>
      <c r="G203" s="75"/>
      <c r="H203" s="75"/>
      <c r="I203" s="75"/>
      <c r="J203" s="325">
        <f t="shared" si="93"/>
        <v>0</v>
      </c>
      <c r="K203" s="344"/>
      <c r="L203" s="344"/>
      <c r="M203" s="75"/>
      <c r="N203" s="75"/>
      <c r="O203" s="103"/>
      <c r="P203" s="103"/>
      <c r="Q203" s="103"/>
      <c r="R203" s="82">
        <f t="shared" si="94"/>
        <v>0</v>
      </c>
      <c r="S203" s="271">
        <f t="shared" si="92"/>
        <v>0</v>
      </c>
      <c r="T203" s="58">
        <f>S203-R203</f>
        <v>0</v>
      </c>
      <c r="U203" s="95">
        <f t="shared" si="90"/>
        <v>0</v>
      </c>
      <c r="V203" s="95"/>
      <c r="W203" s="95">
        <f t="shared" si="91"/>
        <v>0</v>
      </c>
    </row>
    <row r="204" spans="1:23" s="52" customFormat="1" ht="18" customHeight="1" hidden="1">
      <c r="A204" s="63" t="s">
        <v>486</v>
      </c>
      <c r="B204" s="63" t="s">
        <v>487</v>
      </c>
      <c r="C204" s="63" t="s">
        <v>10</v>
      </c>
      <c r="D204" s="10" t="s">
        <v>488</v>
      </c>
      <c r="E204" s="77">
        <f t="shared" si="97"/>
        <v>0</v>
      </c>
      <c r="F204" s="77"/>
      <c r="G204" s="77"/>
      <c r="H204" s="77"/>
      <c r="I204" s="77"/>
      <c r="J204" s="334">
        <f t="shared" si="93"/>
        <v>0</v>
      </c>
      <c r="K204" s="335"/>
      <c r="L204" s="335"/>
      <c r="M204" s="79"/>
      <c r="N204" s="79"/>
      <c r="O204" s="106"/>
      <c r="P204" s="106"/>
      <c r="Q204" s="106"/>
      <c r="R204" s="77">
        <f aca="true" t="shared" si="98" ref="R204:R217">J204+E204</f>
        <v>0</v>
      </c>
      <c r="S204" s="271">
        <f t="shared" si="92"/>
        <v>0</v>
      </c>
      <c r="T204" s="58">
        <f>S204-R204</f>
        <v>0</v>
      </c>
      <c r="U204" s="95">
        <f t="shared" si="90"/>
        <v>0</v>
      </c>
      <c r="V204" s="95"/>
      <c r="W204" s="95">
        <f t="shared" si="91"/>
        <v>0</v>
      </c>
    </row>
    <row r="205" spans="1:23" s="52" customFormat="1" ht="18.75" customHeight="1" hidden="1">
      <c r="A205" s="63" t="s">
        <v>489</v>
      </c>
      <c r="B205" s="63" t="s">
        <v>490</v>
      </c>
      <c r="C205" s="63" t="s">
        <v>10</v>
      </c>
      <c r="D205" s="10" t="s">
        <v>491</v>
      </c>
      <c r="E205" s="77">
        <f t="shared" si="97"/>
        <v>0</v>
      </c>
      <c r="F205" s="77"/>
      <c r="G205" s="77"/>
      <c r="H205" s="77"/>
      <c r="I205" s="77"/>
      <c r="J205" s="334">
        <f t="shared" si="93"/>
        <v>0</v>
      </c>
      <c r="K205" s="335"/>
      <c r="L205" s="335"/>
      <c r="M205" s="79"/>
      <c r="N205" s="79"/>
      <c r="O205" s="106"/>
      <c r="P205" s="106"/>
      <c r="Q205" s="106"/>
      <c r="R205" s="77">
        <f t="shared" si="98"/>
        <v>0</v>
      </c>
      <c r="S205" s="271">
        <f t="shared" si="92"/>
        <v>0</v>
      </c>
      <c r="U205" s="95">
        <f t="shared" si="90"/>
        <v>0</v>
      </c>
      <c r="V205" s="95"/>
      <c r="W205" s="95">
        <f t="shared" si="91"/>
        <v>0</v>
      </c>
    </row>
    <row r="206" spans="1:23" s="141" customFormat="1" ht="20.25" customHeight="1" hidden="1">
      <c r="A206" s="126" t="s">
        <v>298</v>
      </c>
      <c r="B206" s="126" t="s">
        <v>299</v>
      </c>
      <c r="C206" s="126" t="s">
        <v>10</v>
      </c>
      <c r="D206" s="148" t="s">
        <v>537</v>
      </c>
      <c r="E206" s="129">
        <f t="shared" si="97"/>
        <v>0</v>
      </c>
      <c r="F206" s="129"/>
      <c r="G206" s="129"/>
      <c r="H206" s="129"/>
      <c r="I206" s="129"/>
      <c r="J206" s="329">
        <f t="shared" si="93"/>
        <v>0</v>
      </c>
      <c r="K206" s="333"/>
      <c r="L206" s="333"/>
      <c r="M206" s="138"/>
      <c r="N206" s="138"/>
      <c r="O206" s="147"/>
      <c r="P206" s="147"/>
      <c r="Q206" s="147"/>
      <c r="R206" s="129">
        <f t="shared" si="98"/>
        <v>0</v>
      </c>
      <c r="S206" s="271">
        <f t="shared" si="92"/>
        <v>0</v>
      </c>
      <c r="T206" s="134">
        <f>S206-R206</f>
        <v>0</v>
      </c>
      <c r="U206" s="122">
        <f t="shared" si="90"/>
        <v>0</v>
      </c>
      <c r="V206" s="122"/>
      <c r="W206" s="122">
        <f t="shared" si="91"/>
        <v>0</v>
      </c>
    </row>
    <row r="207" spans="1:23" s="141" customFormat="1" ht="20.25" customHeight="1" hidden="1">
      <c r="A207" s="207" t="s">
        <v>232</v>
      </c>
      <c r="B207" s="207" t="s">
        <v>233</v>
      </c>
      <c r="C207" s="207" t="s">
        <v>10</v>
      </c>
      <c r="D207" s="284" t="s">
        <v>483</v>
      </c>
      <c r="E207" s="129">
        <f t="shared" si="97"/>
        <v>0</v>
      </c>
      <c r="F207" s="225"/>
      <c r="G207" s="225"/>
      <c r="H207" s="225"/>
      <c r="I207" s="225"/>
      <c r="J207" s="345">
        <f t="shared" si="93"/>
        <v>0</v>
      </c>
      <c r="K207" s="338"/>
      <c r="L207" s="338"/>
      <c r="M207" s="279"/>
      <c r="N207" s="279"/>
      <c r="O207" s="283"/>
      <c r="P207" s="283"/>
      <c r="Q207" s="283"/>
      <c r="R207" s="129">
        <f t="shared" si="98"/>
        <v>0</v>
      </c>
      <c r="S207" s="271">
        <f t="shared" si="92"/>
        <v>0</v>
      </c>
      <c r="T207" s="134"/>
      <c r="U207" s="122">
        <f t="shared" si="90"/>
        <v>0</v>
      </c>
      <c r="V207" s="122"/>
      <c r="W207" s="122">
        <f t="shared" si="91"/>
        <v>0</v>
      </c>
    </row>
    <row r="208" spans="1:23" s="91" customFormat="1" ht="18" customHeight="1" hidden="1">
      <c r="A208" s="8" t="s">
        <v>492</v>
      </c>
      <c r="B208" s="8" t="s">
        <v>420</v>
      </c>
      <c r="C208" s="8" t="s">
        <v>10</v>
      </c>
      <c r="D208" s="7" t="s">
        <v>43</v>
      </c>
      <c r="E208" s="77">
        <f t="shared" si="97"/>
        <v>0</v>
      </c>
      <c r="F208" s="77"/>
      <c r="G208" s="77"/>
      <c r="H208" s="77"/>
      <c r="I208" s="77"/>
      <c r="J208" s="334">
        <f t="shared" si="93"/>
        <v>0</v>
      </c>
      <c r="K208" s="346"/>
      <c r="L208" s="346"/>
      <c r="M208" s="77"/>
      <c r="N208" s="77"/>
      <c r="O208" s="106"/>
      <c r="P208" s="106"/>
      <c r="Q208" s="106"/>
      <c r="R208" s="101">
        <f t="shared" si="98"/>
        <v>0</v>
      </c>
      <c r="S208" s="271">
        <f t="shared" si="92"/>
        <v>0</v>
      </c>
      <c r="T208" s="58">
        <f>S208-R208</f>
        <v>0</v>
      </c>
      <c r="U208" s="95">
        <f t="shared" si="90"/>
        <v>0</v>
      </c>
      <c r="V208" s="95"/>
      <c r="W208" s="95">
        <f t="shared" si="91"/>
        <v>0</v>
      </c>
    </row>
    <row r="209" spans="1:23" s="139" customFormat="1" ht="18.75" customHeight="1" hidden="1">
      <c r="A209" s="126" t="s">
        <v>359</v>
      </c>
      <c r="B209" s="126" t="s">
        <v>360</v>
      </c>
      <c r="C209" s="126" t="s">
        <v>474</v>
      </c>
      <c r="D209" s="148" t="s">
        <v>362</v>
      </c>
      <c r="E209" s="129">
        <f t="shared" si="97"/>
        <v>0</v>
      </c>
      <c r="F209" s="129"/>
      <c r="G209" s="129"/>
      <c r="H209" s="129"/>
      <c r="I209" s="129"/>
      <c r="J209" s="345">
        <f t="shared" si="93"/>
        <v>0</v>
      </c>
      <c r="K209" s="330"/>
      <c r="L209" s="330"/>
      <c r="M209" s="129"/>
      <c r="N209" s="129"/>
      <c r="O209" s="147"/>
      <c r="P209" s="147"/>
      <c r="Q209" s="147"/>
      <c r="R209" s="129">
        <f t="shared" si="98"/>
        <v>0</v>
      </c>
      <c r="S209" s="271">
        <f t="shared" si="92"/>
        <v>0</v>
      </c>
      <c r="T209" s="142"/>
      <c r="U209" s="122">
        <f t="shared" si="90"/>
        <v>0</v>
      </c>
      <c r="V209" s="122"/>
      <c r="W209" s="122">
        <f t="shared" si="91"/>
        <v>0</v>
      </c>
    </row>
    <row r="210" spans="1:23" s="139" customFormat="1" ht="20.25" customHeight="1" hidden="1">
      <c r="A210" s="126" t="s">
        <v>234</v>
      </c>
      <c r="B210" s="126" t="s">
        <v>235</v>
      </c>
      <c r="C210" s="126" t="s">
        <v>474</v>
      </c>
      <c r="D210" s="148" t="s">
        <v>236</v>
      </c>
      <c r="E210" s="129">
        <f t="shared" si="97"/>
        <v>0</v>
      </c>
      <c r="F210" s="129"/>
      <c r="G210" s="129"/>
      <c r="H210" s="129"/>
      <c r="I210" s="129"/>
      <c r="J210" s="329">
        <f t="shared" si="93"/>
        <v>0</v>
      </c>
      <c r="K210" s="330"/>
      <c r="L210" s="330"/>
      <c r="M210" s="129"/>
      <c r="N210" s="129"/>
      <c r="O210" s="147"/>
      <c r="P210" s="147"/>
      <c r="Q210" s="147"/>
      <c r="R210" s="129">
        <f t="shared" si="98"/>
        <v>0</v>
      </c>
      <c r="S210" s="271">
        <f t="shared" si="92"/>
        <v>0</v>
      </c>
      <c r="T210" s="149"/>
      <c r="U210" s="122">
        <f t="shared" si="90"/>
        <v>0</v>
      </c>
      <c r="V210" s="122"/>
      <c r="W210" s="122">
        <f t="shared" si="91"/>
        <v>0</v>
      </c>
    </row>
    <row r="211" spans="1:23" ht="21.75" customHeight="1" hidden="1">
      <c r="A211" s="207" t="s">
        <v>300</v>
      </c>
      <c r="B211" s="207" t="s">
        <v>301</v>
      </c>
      <c r="C211" s="207" t="s">
        <v>474</v>
      </c>
      <c r="D211" s="285" t="s">
        <v>444</v>
      </c>
      <c r="E211" s="129"/>
      <c r="F211" s="129"/>
      <c r="G211" s="129"/>
      <c r="H211" s="129"/>
      <c r="I211" s="129"/>
      <c r="J211" s="329">
        <f t="shared" si="93"/>
        <v>0</v>
      </c>
      <c r="K211" s="330"/>
      <c r="L211" s="330"/>
      <c r="M211" s="129"/>
      <c r="N211" s="129"/>
      <c r="O211" s="129"/>
      <c r="P211" s="129"/>
      <c r="Q211" s="129"/>
      <c r="R211" s="129">
        <f t="shared" si="98"/>
        <v>0</v>
      </c>
      <c r="S211" s="271">
        <f t="shared" si="92"/>
        <v>0</v>
      </c>
      <c r="T211" s="134">
        <f>S211-R211</f>
        <v>0</v>
      </c>
      <c r="U211" s="122">
        <f t="shared" si="90"/>
        <v>0</v>
      </c>
      <c r="V211" s="122"/>
      <c r="W211" s="122">
        <f t="shared" si="91"/>
        <v>0</v>
      </c>
    </row>
    <row r="212" spans="1:23" ht="23.25" customHeight="1" hidden="1">
      <c r="A212" s="207" t="s">
        <v>445</v>
      </c>
      <c r="B212" s="207" t="s">
        <v>446</v>
      </c>
      <c r="C212" s="207" t="s">
        <v>294</v>
      </c>
      <c r="D212" s="284" t="s">
        <v>447</v>
      </c>
      <c r="E212" s="129"/>
      <c r="F212" s="129"/>
      <c r="G212" s="129"/>
      <c r="H212" s="129"/>
      <c r="I212" s="129"/>
      <c r="J212" s="329">
        <f t="shared" si="93"/>
        <v>0</v>
      </c>
      <c r="K212" s="330"/>
      <c r="L212" s="330"/>
      <c r="M212" s="129"/>
      <c r="N212" s="129"/>
      <c r="O212" s="129"/>
      <c r="P212" s="129"/>
      <c r="Q212" s="129"/>
      <c r="R212" s="129">
        <f t="shared" si="98"/>
        <v>0</v>
      </c>
      <c r="S212" s="271">
        <f t="shared" si="92"/>
        <v>0</v>
      </c>
      <c r="T212" s="134">
        <f>S212-R212</f>
        <v>0</v>
      </c>
      <c r="U212" s="122">
        <f t="shared" si="90"/>
        <v>0</v>
      </c>
      <c r="V212" s="122"/>
      <c r="W212" s="122">
        <f t="shared" si="91"/>
        <v>0</v>
      </c>
    </row>
    <row r="213" spans="1:23" s="275" customFormat="1" ht="21.75" customHeight="1" hidden="1">
      <c r="A213" s="8" t="s">
        <v>494</v>
      </c>
      <c r="B213" s="8" t="s">
        <v>495</v>
      </c>
      <c r="C213" s="8" t="s">
        <v>417</v>
      </c>
      <c r="D213" s="7" t="s">
        <v>648</v>
      </c>
      <c r="E213" s="75">
        <f>F213+I213</f>
        <v>0</v>
      </c>
      <c r="F213" s="75"/>
      <c r="G213" s="75"/>
      <c r="H213" s="75"/>
      <c r="I213" s="75"/>
      <c r="J213" s="334">
        <f t="shared" si="93"/>
        <v>0</v>
      </c>
      <c r="K213" s="347"/>
      <c r="L213" s="347"/>
      <c r="M213" s="81"/>
      <c r="N213" s="81"/>
      <c r="O213" s="75"/>
      <c r="P213" s="75"/>
      <c r="Q213" s="75"/>
      <c r="R213" s="77">
        <f t="shared" si="98"/>
        <v>0</v>
      </c>
      <c r="S213" s="271">
        <f t="shared" si="92"/>
        <v>0</v>
      </c>
      <c r="T213" s="58">
        <f>S213-R213</f>
        <v>0</v>
      </c>
      <c r="U213" s="95">
        <f t="shared" si="90"/>
        <v>0</v>
      </c>
      <c r="V213" s="95"/>
      <c r="W213" s="95">
        <f t="shared" si="91"/>
        <v>0</v>
      </c>
    </row>
    <row r="214" spans="1:23" s="69" customFormat="1" ht="20.25" customHeight="1" hidden="1">
      <c r="A214" s="63" t="s">
        <v>493</v>
      </c>
      <c r="B214" s="63" t="s">
        <v>436</v>
      </c>
      <c r="C214" s="63" t="s">
        <v>211</v>
      </c>
      <c r="D214" s="10" t="s">
        <v>576</v>
      </c>
      <c r="E214" s="77">
        <f>F214+I214</f>
        <v>0</v>
      </c>
      <c r="F214" s="77"/>
      <c r="G214" s="77"/>
      <c r="H214" s="77"/>
      <c r="I214" s="77"/>
      <c r="J214" s="348">
        <f t="shared" si="93"/>
        <v>0</v>
      </c>
      <c r="K214" s="346"/>
      <c r="L214" s="346"/>
      <c r="M214" s="77"/>
      <c r="N214" s="77"/>
      <c r="O214" s="106"/>
      <c r="P214" s="106"/>
      <c r="Q214" s="106"/>
      <c r="R214" s="101">
        <f t="shared" si="98"/>
        <v>0</v>
      </c>
      <c r="S214" s="271">
        <f t="shared" si="92"/>
        <v>0</v>
      </c>
      <c r="T214" s="58">
        <f>S214-R214</f>
        <v>0</v>
      </c>
      <c r="U214" s="95">
        <f t="shared" si="90"/>
        <v>0</v>
      </c>
      <c r="V214" s="95"/>
      <c r="W214" s="95">
        <f t="shared" si="91"/>
        <v>0</v>
      </c>
    </row>
    <row r="215" spans="1:23" s="150" customFormat="1" ht="18" customHeight="1" hidden="1">
      <c r="A215" s="126" t="s">
        <v>496</v>
      </c>
      <c r="B215" s="126" t="s">
        <v>497</v>
      </c>
      <c r="C215" s="126" t="s">
        <v>539</v>
      </c>
      <c r="D215" s="127" t="s">
        <v>577</v>
      </c>
      <c r="E215" s="129">
        <f>F215+I215</f>
        <v>0</v>
      </c>
      <c r="F215" s="129"/>
      <c r="G215" s="129"/>
      <c r="H215" s="129"/>
      <c r="I215" s="129"/>
      <c r="J215" s="329">
        <f t="shared" si="93"/>
        <v>0</v>
      </c>
      <c r="K215" s="330"/>
      <c r="L215" s="330"/>
      <c r="M215" s="129"/>
      <c r="N215" s="129"/>
      <c r="O215" s="129"/>
      <c r="P215" s="129"/>
      <c r="Q215" s="129"/>
      <c r="R215" s="129">
        <f t="shared" si="98"/>
        <v>0</v>
      </c>
      <c r="S215" s="271">
        <f t="shared" si="92"/>
        <v>0</v>
      </c>
      <c r="T215" s="134">
        <f>S215-R215</f>
        <v>0</v>
      </c>
      <c r="U215" s="122">
        <f t="shared" si="90"/>
        <v>0</v>
      </c>
      <c r="V215" s="122"/>
      <c r="W215" s="122">
        <f t="shared" si="91"/>
        <v>0</v>
      </c>
    </row>
    <row r="216" spans="1:23" s="68" customFormat="1" ht="20.25" customHeight="1" hidden="1">
      <c r="A216" s="62">
        <v>1618313</v>
      </c>
      <c r="B216" s="62">
        <v>8313</v>
      </c>
      <c r="C216" s="63" t="s">
        <v>422</v>
      </c>
      <c r="D216" s="10" t="s">
        <v>669</v>
      </c>
      <c r="E216" s="12">
        <f>+F216+I216</f>
        <v>0</v>
      </c>
      <c r="F216" s="12"/>
      <c r="G216" s="12"/>
      <c r="H216" s="12"/>
      <c r="I216" s="12"/>
      <c r="J216" s="334">
        <f t="shared" si="93"/>
        <v>0</v>
      </c>
      <c r="K216" s="349"/>
      <c r="L216" s="349"/>
      <c r="M216" s="85"/>
      <c r="N216" s="85"/>
      <c r="O216" s="107"/>
      <c r="P216" s="85"/>
      <c r="Q216" s="85"/>
      <c r="R216" s="77">
        <f t="shared" si="98"/>
        <v>0</v>
      </c>
      <c r="S216" s="271">
        <f t="shared" si="92"/>
        <v>0</v>
      </c>
      <c r="T216" s="58"/>
      <c r="U216" s="95">
        <f t="shared" si="90"/>
        <v>0</v>
      </c>
      <c r="V216" s="95"/>
      <c r="W216" s="95">
        <f t="shared" si="91"/>
        <v>0</v>
      </c>
    </row>
    <row r="217" spans="1:23" s="281" customFormat="1" ht="18.75" customHeight="1" hidden="1">
      <c r="A217" s="5">
        <v>1618330</v>
      </c>
      <c r="B217" s="5">
        <v>8330</v>
      </c>
      <c r="C217" s="8" t="s">
        <v>423</v>
      </c>
      <c r="D217" s="7" t="s">
        <v>498</v>
      </c>
      <c r="E217" s="11">
        <f>+F217+I217</f>
        <v>0</v>
      </c>
      <c r="F217" s="11"/>
      <c r="G217" s="11"/>
      <c r="H217" s="11"/>
      <c r="I217" s="11"/>
      <c r="J217" s="325">
        <f t="shared" si="93"/>
        <v>0</v>
      </c>
      <c r="K217" s="350"/>
      <c r="L217" s="350"/>
      <c r="M217" s="13"/>
      <c r="N217" s="13"/>
      <c r="O217" s="13"/>
      <c r="P217" s="13"/>
      <c r="Q217" s="13"/>
      <c r="R217" s="75">
        <f t="shared" si="98"/>
        <v>0</v>
      </c>
      <c r="S217" s="271">
        <f t="shared" si="92"/>
        <v>0</v>
      </c>
      <c r="T217" s="58">
        <f>S217-R217</f>
        <v>0</v>
      </c>
      <c r="U217" s="95">
        <f aca="true" t="shared" si="99" ref="U217:U253">Q217-P217</f>
        <v>0</v>
      </c>
      <c r="V217" s="95"/>
      <c r="W217" s="95">
        <f aca="true" t="shared" si="100" ref="W217:W248">P217-O217</f>
        <v>0</v>
      </c>
    </row>
    <row r="218" spans="1:23" s="143" customFormat="1" ht="24" customHeight="1" hidden="1">
      <c r="A218" s="280" t="s">
        <v>354</v>
      </c>
      <c r="B218" s="280"/>
      <c r="C218" s="280"/>
      <c r="D218" s="274" t="s">
        <v>358</v>
      </c>
      <c r="E218" s="227">
        <f aca="true" t="shared" si="101" ref="E218:K218">E220+E222+E224+E221+E223+E225</f>
        <v>0</v>
      </c>
      <c r="F218" s="227">
        <f t="shared" si="101"/>
        <v>0</v>
      </c>
      <c r="G218" s="227">
        <f t="shared" si="101"/>
        <v>0</v>
      </c>
      <c r="H218" s="227">
        <f t="shared" si="101"/>
        <v>0</v>
      </c>
      <c r="I218" s="227">
        <f t="shared" si="101"/>
        <v>0</v>
      </c>
      <c r="J218" s="264">
        <f t="shared" si="101"/>
        <v>0</v>
      </c>
      <c r="K218" s="264">
        <f t="shared" si="101"/>
        <v>0</v>
      </c>
      <c r="L218" s="264"/>
      <c r="M218" s="227">
        <f aca="true" t="shared" si="102" ref="M218:R218">M220+M222+M224+M221+M223+M225</f>
        <v>0</v>
      </c>
      <c r="N218" s="227">
        <f t="shared" si="102"/>
        <v>0</v>
      </c>
      <c r="O218" s="227">
        <f t="shared" si="102"/>
        <v>0</v>
      </c>
      <c r="P218" s="227">
        <f t="shared" si="102"/>
        <v>0</v>
      </c>
      <c r="Q218" s="227">
        <f t="shared" si="102"/>
        <v>0</v>
      </c>
      <c r="R218" s="227">
        <f t="shared" si="102"/>
        <v>0</v>
      </c>
      <c r="S218" s="271">
        <f t="shared" si="92"/>
        <v>0</v>
      </c>
      <c r="T218" s="134">
        <f>S218-R218</f>
        <v>0</v>
      </c>
      <c r="U218" s="122">
        <f t="shared" si="99"/>
        <v>0</v>
      </c>
      <c r="V218" s="122"/>
      <c r="W218" s="122">
        <f t="shared" si="100"/>
        <v>0</v>
      </c>
    </row>
    <row r="219" spans="1:23" s="143" customFormat="1" ht="20.25" customHeight="1" hidden="1">
      <c r="A219" s="280" t="s">
        <v>355</v>
      </c>
      <c r="B219" s="280"/>
      <c r="C219" s="280"/>
      <c r="D219" s="274" t="s">
        <v>358</v>
      </c>
      <c r="E219" s="227">
        <f aca="true" t="shared" si="103" ref="E219:K219">SUM(E220:E225)</f>
        <v>0</v>
      </c>
      <c r="F219" s="227">
        <f t="shared" si="103"/>
        <v>0</v>
      </c>
      <c r="G219" s="227">
        <f t="shared" si="103"/>
        <v>0</v>
      </c>
      <c r="H219" s="227">
        <f t="shared" si="103"/>
        <v>0</v>
      </c>
      <c r="I219" s="227">
        <f t="shared" si="103"/>
        <v>0</v>
      </c>
      <c r="J219" s="264">
        <f t="shared" si="103"/>
        <v>0</v>
      </c>
      <c r="K219" s="264">
        <f t="shared" si="103"/>
        <v>0</v>
      </c>
      <c r="L219" s="264"/>
      <c r="M219" s="227">
        <f aca="true" t="shared" si="104" ref="M219:R219">SUM(M220:M225)</f>
        <v>0</v>
      </c>
      <c r="N219" s="227">
        <f t="shared" si="104"/>
        <v>0</v>
      </c>
      <c r="O219" s="227">
        <f t="shared" si="104"/>
        <v>0</v>
      </c>
      <c r="P219" s="227">
        <f t="shared" si="104"/>
        <v>0</v>
      </c>
      <c r="Q219" s="227">
        <f t="shared" si="104"/>
        <v>0</v>
      </c>
      <c r="R219" s="227">
        <f t="shared" si="104"/>
        <v>0</v>
      </c>
      <c r="S219" s="271">
        <f t="shared" si="92"/>
        <v>0</v>
      </c>
      <c r="T219" s="134">
        <f>S219-R219</f>
        <v>0</v>
      </c>
      <c r="U219" s="122">
        <f t="shared" si="99"/>
        <v>0</v>
      </c>
      <c r="V219" s="122"/>
      <c r="W219" s="122">
        <f t="shared" si="100"/>
        <v>0</v>
      </c>
    </row>
    <row r="220" spans="1:23" s="281" customFormat="1" ht="18.75" customHeight="1" hidden="1">
      <c r="A220" s="8" t="s">
        <v>356</v>
      </c>
      <c r="B220" s="8" t="s">
        <v>520</v>
      </c>
      <c r="C220" s="8" t="s">
        <v>418</v>
      </c>
      <c r="D220" s="7" t="s">
        <v>278</v>
      </c>
      <c r="E220" s="108">
        <f aca="true" t="shared" si="105" ref="E220:E225">F220+I220</f>
        <v>0</v>
      </c>
      <c r="F220" s="108"/>
      <c r="G220" s="11"/>
      <c r="H220" s="11"/>
      <c r="I220" s="11"/>
      <c r="J220" s="327">
        <f aca="true" t="shared" si="106" ref="J220:J225">+K220+O220</f>
        <v>0</v>
      </c>
      <c r="K220" s="350"/>
      <c r="L220" s="350"/>
      <c r="M220" s="13"/>
      <c r="N220" s="13"/>
      <c r="O220" s="11"/>
      <c r="P220" s="13"/>
      <c r="Q220" s="13"/>
      <c r="R220" s="11">
        <f aca="true" t="shared" si="107" ref="R220:R225">J220+E220</f>
        <v>0</v>
      </c>
      <c r="S220" s="271">
        <f aca="true" t="shared" si="108" ref="S220:S251">+E220+J220</f>
        <v>0</v>
      </c>
      <c r="T220" s="58">
        <f>S220-R220</f>
        <v>0</v>
      </c>
      <c r="U220" s="95">
        <f t="shared" si="99"/>
        <v>0</v>
      </c>
      <c r="V220" s="95"/>
      <c r="W220" s="95">
        <f t="shared" si="100"/>
        <v>0</v>
      </c>
    </row>
    <row r="221" spans="1:23" s="155" customFormat="1" ht="15.75" customHeight="1" hidden="1">
      <c r="A221" s="151">
        <v>1917461</v>
      </c>
      <c r="B221" s="151">
        <v>7461</v>
      </c>
      <c r="C221" s="126" t="s">
        <v>418</v>
      </c>
      <c r="D221" s="127" t="s">
        <v>450</v>
      </c>
      <c r="E221" s="152">
        <f t="shared" si="105"/>
        <v>0</v>
      </c>
      <c r="F221" s="152"/>
      <c r="G221" s="153"/>
      <c r="H221" s="153"/>
      <c r="I221" s="153"/>
      <c r="J221" s="351">
        <f t="shared" si="106"/>
        <v>0</v>
      </c>
      <c r="K221" s="352"/>
      <c r="L221" s="352"/>
      <c r="M221" s="154"/>
      <c r="N221" s="154"/>
      <c r="O221" s="153"/>
      <c r="P221" s="154"/>
      <c r="Q221" s="154"/>
      <c r="R221" s="153">
        <f t="shared" si="107"/>
        <v>0</v>
      </c>
      <c r="S221" s="271">
        <f t="shared" si="108"/>
        <v>0</v>
      </c>
      <c r="T221" s="134"/>
      <c r="U221" s="122">
        <f t="shared" si="99"/>
        <v>0</v>
      </c>
      <c r="V221" s="122"/>
      <c r="W221" s="122">
        <f t="shared" si="100"/>
        <v>0</v>
      </c>
    </row>
    <row r="222" spans="1:23" s="155" customFormat="1" ht="17.25" customHeight="1" hidden="1">
      <c r="A222" s="151">
        <v>1917462</v>
      </c>
      <c r="B222" s="151">
        <v>7462</v>
      </c>
      <c r="C222" s="126" t="s">
        <v>418</v>
      </c>
      <c r="D222" s="127" t="s">
        <v>479</v>
      </c>
      <c r="E222" s="152">
        <f t="shared" si="105"/>
        <v>0</v>
      </c>
      <c r="F222" s="152"/>
      <c r="G222" s="153"/>
      <c r="H222" s="153"/>
      <c r="I222" s="153"/>
      <c r="J222" s="351">
        <f t="shared" si="106"/>
        <v>0</v>
      </c>
      <c r="K222" s="353"/>
      <c r="L222" s="353"/>
      <c r="M222" s="156"/>
      <c r="N222" s="156"/>
      <c r="O222" s="152"/>
      <c r="P222" s="154"/>
      <c r="Q222" s="154"/>
      <c r="R222" s="153">
        <f t="shared" si="107"/>
        <v>0</v>
      </c>
      <c r="S222" s="271">
        <f t="shared" si="108"/>
        <v>0</v>
      </c>
      <c r="T222" s="134">
        <f>S222-R222</f>
        <v>0</v>
      </c>
      <c r="U222" s="122">
        <f t="shared" si="99"/>
        <v>0</v>
      </c>
      <c r="V222" s="122"/>
      <c r="W222" s="122">
        <f t="shared" si="100"/>
        <v>0</v>
      </c>
    </row>
    <row r="223" spans="1:23" s="68" customFormat="1" ht="18.75" customHeight="1" hidden="1">
      <c r="A223" s="62">
        <v>1917464</v>
      </c>
      <c r="B223" s="62">
        <v>7464</v>
      </c>
      <c r="C223" s="63" t="s">
        <v>418</v>
      </c>
      <c r="D223" s="10" t="s">
        <v>58</v>
      </c>
      <c r="E223" s="86">
        <f t="shared" si="105"/>
        <v>0</v>
      </c>
      <c r="F223" s="86"/>
      <c r="G223" s="12"/>
      <c r="H223" s="12"/>
      <c r="I223" s="12"/>
      <c r="J223" s="326">
        <f t="shared" si="106"/>
        <v>0</v>
      </c>
      <c r="K223" s="354"/>
      <c r="L223" s="354"/>
      <c r="M223" s="107"/>
      <c r="N223" s="107"/>
      <c r="O223" s="86"/>
      <c r="P223" s="85"/>
      <c r="Q223" s="85"/>
      <c r="R223" s="12">
        <f t="shared" si="107"/>
        <v>0</v>
      </c>
      <c r="S223" s="271">
        <f t="shared" si="108"/>
        <v>0</v>
      </c>
      <c r="T223" s="58"/>
      <c r="U223" s="95">
        <f t="shared" si="99"/>
        <v>0</v>
      </c>
      <c r="V223" s="95"/>
      <c r="W223" s="95">
        <f t="shared" si="100"/>
        <v>0</v>
      </c>
    </row>
    <row r="224" spans="1:23" s="275" customFormat="1" ht="18" customHeight="1" hidden="1">
      <c r="A224" s="8" t="s">
        <v>357</v>
      </c>
      <c r="B224" s="8" t="s">
        <v>424</v>
      </c>
      <c r="C224" s="8" t="s">
        <v>418</v>
      </c>
      <c r="D224" s="7" t="s">
        <v>279</v>
      </c>
      <c r="E224" s="86">
        <f t="shared" si="105"/>
        <v>0</v>
      </c>
      <c r="F224" s="103"/>
      <c r="G224" s="75"/>
      <c r="H224" s="75"/>
      <c r="I224" s="75"/>
      <c r="J224" s="326">
        <f t="shared" si="106"/>
        <v>0</v>
      </c>
      <c r="K224" s="331"/>
      <c r="L224" s="331"/>
      <c r="M224" s="80"/>
      <c r="N224" s="80"/>
      <c r="O224" s="80"/>
      <c r="P224" s="80"/>
      <c r="Q224" s="80"/>
      <c r="R224" s="12">
        <f t="shared" si="107"/>
        <v>0</v>
      </c>
      <c r="S224" s="271">
        <f t="shared" si="108"/>
        <v>0</v>
      </c>
      <c r="T224" s="58">
        <f>S224-R224</f>
        <v>0</v>
      </c>
      <c r="U224" s="95">
        <f t="shared" si="99"/>
        <v>0</v>
      </c>
      <c r="V224" s="95"/>
      <c r="W224" s="95">
        <f t="shared" si="100"/>
        <v>0</v>
      </c>
    </row>
    <row r="225" spans="1:23" ht="15" customHeight="1" hidden="1">
      <c r="A225" s="207" t="s">
        <v>240</v>
      </c>
      <c r="B225" s="207" t="s">
        <v>441</v>
      </c>
      <c r="C225" s="207" t="s">
        <v>212</v>
      </c>
      <c r="D225" s="206" t="s">
        <v>59</v>
      </c>
      <c r="E225" s="152">
        <f t="shared" si="105"/>
        <v>0</v>
      </c>
      <c r="F225" s="283"/>
      <c r="G225" s="225"/>
      <c r="H225" s="225"/>
      <c r="I225" s="225"/>
      <c r="J225" s="351">
        <f t="shared" si="106"/>
        <v>0</v>
      </c>
      <c r="K225" s="332"/>
      <c r="L225" s="332"/>
      <c r="M225" s="279"/>
      <c r="N225" s="279"/>
      <c r="O225" s="279"/>
      <c r="P225" s="279"/>
      <c r="Q225" s="279"/>
      <c r="R225" s="153">
        <f t="shared" si="107"/>
        <v>0</v>
      </c>
      <c r="S225" s="271">
        <f t="shared" si="108"/>
        <v>0</v>
      </c>
      <c r="T225" s="134"/>
      <c r="U225" s="122">
        <f t="shared" si="99"/>
        <v>0</v>
      </c>
      <c r="V225" s="122"/>
      <c r="W225" s="122">
        <f t="shared" si="100"/>
        <v>0</v>
      </c>
    </row>
    <row r="226" spans="1:23" s="135" customFormat="1" ht="15.75" customHeight="1" hidden="1">
      <c r="A226" s="280" t="s">
        <v>499</v>
      </c>
      <c r="B226" s="280"/>
      <c r="C226" s="280"/>
      <c r="D226" s="274" t="s">
        <v>564</v>
      </c>
      <c r="E226" s="227">
        <f aca="true" t="shared" si="109" ref="E226:K226">+E230+E229+E228</f>
        <v>0</v>
      </c>
      <c r="F226" s="227">
        <f t="shared" si="109"/>
        <v>0</v>
      </c>
      <c r="G226" s="227">
        <f t="shared" si="109"/>
        <v>0</v>
      </c>
      <c r="H226" s="227">
        <f t="shared" si="109"/>
        <v>0</v>
      </c>
      <c r="I226" s="227">
        <f t="shared" si="109"/>
        <v>0</v>
      </c>
      <c r="J226" s="264">
        <f t="shared" si="109"/>
        <v>0</v>
      </c>
      <c r="K226" s="264">
        <f t="shared" si="109"/>
        <v>0</v>
      </c>
      <c r="L226" s="264"/>
      <c r="M226" s="227">
        <f aca="true" t="shared" si="110" ref="M226:R226">+M230+M229+M228</f>
        <v>0</v>
      </c>
      <c r="N226" s="227">
        <f t="shared" si="110"/>
        <v>0</v>
      </c>
      <c r="O226" s="227">
        <f t="shared" si="110"/>
        <v>0</v>
      </c>
      <c r="P226" s="227">
        <f t="shared" si="110"/>
        <v>0</v>
      </c>
      <c r="Q226" s="227">
        <f t="shared" si="110"/>
        <v>0</v>
      </c>
      <c r="R226" s="227">
        <f t="shared" si="110"/>
        <v>0</v>
      </c>
      <c r="S226" s="271">
        <f t="shared" si="108"/>
        <v>0</v>
      </c>
      <c r="T226" s="134">
        <f aca="true" t="shared" si="111" ref="T226:T254">S226-R226</f>
        <v>0</v>
      </c>
      <c r="U226" s="122">
        <f t="shared" si="99"/>
        <v>0</v>
      </c>
      <c r="V226" s="122"/>
      <c r="W226" s="122">
        <f t="shared" si="100"/>
        <v>0</v>
      </c>
    </row>
    <row r="227" spans="1:23" s="135" customFormat="1" ht="15.75" customHeight="1" hidden="1">
      <c r="A227" s="280" t="s">
        <v>500</v>
      </c>
      <c r="B227" s="280"/>
      <c r="C227" s="280"/>
      <c r="D227" s="274" t="s">
        <v>564</v>
      </c>
      <c r="E227" s="227">
        <f aca="true" t="shared" si="112" ref="E227:K227">SUM(E228:E230)</f>
        <v>0</v>
      </c>
      <c r="F227" s="227">
        <f t="shared" si="112"/>
        <v>0</v>
      </c>
      <c r="G227" s="227">
        <f t="shared" si="112"/>
        <v>0</v>
      </c>
      <c r="H227" s="227">
        <f t="shared" si="112"/>
        <v>0</v>
      </c>
      <c r="I227" s="227">
        <f t="shared" si="112"/>
        <v>0</v>
      </c>
      <c r="J227" s="264">
        <f t="shared" si="112"/>
        <v>0</v>
      </c>
      <c r="K227" s="264">
        <f t="shared" si="112"/>
        <v>0</v>
      </c>
      <c r="L227" s="264"/>
      <c r="M227" s="227">
        <f aca="true" t="shared" si="113" ref="M227:R227">SUM(M228:M230)</f>
        <v>0</v>
      </c>
      <c r="N227" s="227">
        <f t="shared" si="113"/>
        <v>0</v>
      </c>
      <c r="O227" s="227">
        <f t="shared" si="113"/>
        <v>0</v>
      </c>
      <c r="P227" s="227">
        <f t="shared" si="113"/>
        <v>0</v>
      </c>
      <c r="Q227" s="227">
        <f t="shared" si="113"/>
        <v>0</v>
      </c>
      <c r="R227" s="227">
        <f t="shared" si="113"/>
        <v>0</v>
      </c>
      <c r="S227" s="271">
        <f t="shared" si="108"/>
        <v>0</v>
      </c>
      <c r="T227" s="134">
        <f t="shared" si="111"/>
        <v>0</v>
      </c>
      <c r="U227" s="122">
        <f t="shared" si="99"/>
        <v>0</v>
      </c>
      <c r="V227" s="122"/>
      <c r="W227" s="122">
        <f t="shared" si="100"/>
        <v>0</v>
      </c>
    </row>
    <row r="228" spans="1:23" ht="18" customHeight="1" hidden="1">
      <c r="A228" s="207" t="s">
        <v>448</v>
      </c>
      <c r="B228" s="207" t="s">
        <v>212</v>
      </c>
      <c r="C228" s="207" t="s">
        <v>215</v>
      </c>
      <c r="D228" s="273" t="s">
        <v>453</v>
      </c>
      <c r="E228" s="225">
        <f>F228+I228</f>
        <v>0</v>
      </c>
      <c r="F228" s="225"/>
      <c r="G228" s="225"/>
      <c r="H228" s="225"/>
      <c r="I228" s="225"/>
      <c r="J228" s="262">
        <f>+K228+O228</f>
        <v>0</v>
      </c>
      <c r="K228" s="262"/>
      <c r="L228" s="262"/>
      <c r="M228" s="225"/>
      <c r="N228" s="225"/>
      <c r="O228" s="225"/>
      <c r="P228" s="225"/>
      <c r="Q228" s="225"/>
      <c r="R228" s="225">
        <f>+J228+E228</f>
        <v>0</v>
      </c>
      <c r="S228" s="271">
        <f t="shared" si="108"/>
        <v>0</v>
      </c>
      <c r="T228" s="134">
        <f t="shared" si="111"/>
        <v>0</v>
      </c>
      <c r="U228" s="122">
        <f t="shared" si="99"/>
        <v>0</v>
      </c>
      <c r="V228" s="122"/>
      <c r="W228" s="122">
        <f t="shared" si="100"/>
        <v>0</v>
      </c>
    </row>
    <row r="229" spans="1:23" s="69" customFormat="1" ht="15.75" customHeight="1" hidden="1">
      <c r="A229" s="63" t="s">
        <v>501</v>
      </c>
      <c r="B229" s="63" t="s">
        <v>502</v>
      </c>
      <c r="C229" s="63" t="s">
        <v>307</v>
      </c>
      <c r="D229" s="10" t="s">
        <v>148</v>
      </c>
      <c r="E229" s="77">
        <f>F229+I229</f>
        <v>0</v>
      </c>
      <c r="F229" s="77"/>
      <c r="G229" s="77"/>
      <c r="H229" s="77"/>
      <c r="I229" s="77"/>
      <c r="J229" s="334">
        <f>+K229+O229</f>
        <v>0</v>
      </c>
      <c r="K229" s="334"/>
      <c r="L229" s="334"/>
      <c r="M229" s="77"/>
      <c r="N229" s="77"/>
      <c r="O229" s="77"/>
      <c r="P229" s="77"/>
      <c r="Q229" s="77"/>
      <c r="R229" s="77">
        <f>+J229+E229</f>
        <v>0</v>
      </c>
      <c r="S229" s="271">
        <f t="shared" si="108"/>
        <v>0</v>
      </c>
      <c r="T229" s="58">
        <f t="shared" si="111"/>
        <v>0</v>
      </c>
      <c r="U229" s="95">
        <f t="shared" si="99"/>
        <v>0</v>
      </c>
      <c r="V229" s="95"/>
      <c r="W229" s="95">
        <f t="shared" si="100"/>
        <v>0</v>
      </c>
    </row>
    <row r="230" spans="1:23" s="69" customFormat="1" ht="18" customHeight="1" hidden="1">
      <c r="A230" s="63" t="s">
        <v>143</v>
      </c>
      <c r="B230" s="63" t="s">
        <v>144</v>
      </c>
      <c r="C230" s="63" t="s">
        <v>210</v>
      </c>
      <c r="D230" s="10" t="s">
        <v>430</v>
      </c>
      <c r="E230" s="86">
        <f>F230+I230</f>
        <v>0</v>
      </c>
      <c r="F230" s="86"/>
      <c r="G230" s="12"/>
      <c r="H230" s="12"/>
      <c r="I230" s="77"/>
      <c r="J230" s="334">
        <f>+K230+O230</f>
        <v>0</v>
      </c>
      <c r="K230" s="334"/>
      <c r="L230" s="334"/>
      <c r="M230" s="77"/>
      <c r="N230" s="77"/>
      <c r="O230" s="77"/>
      <c r="P230" s="77"/>
      <c r="Q230" s="77"/>
      <c r="R230" s="77">
        <f>+J230+E230</f>
        <v>0</v>
      </c>
      <c r="S230" s="271">
        <f t="shared" si="108"/>
        <v>0</v>
      </c>
      <c r="T230" s="58">
        <f t="shared" si="111"/>
        <v>0</v>
      </c>
      <c r="U230" s="95">
        <f t="shared" si="99"/>
        <v>0</v>
      </c>
      <c r="V230" s="95"/>
      <c r="W230" s="95">
        <f t="shared" si="100"/>
        <v>0</v>
      </c>
    </row>
    <row r="231" spans="1:23" s="286" customFormat="1" ht="20.25" customHeight="1" hidden="1">
      <c r="A231" s="60" t="s">
        <v>314</v>
      </c>
      <c r="B231" s="60"/>
      <c r="C231" s="60"/>
      <c r="D231" s="59" t="s">
        <v>392</v>
      </c>
      <c r="E231" s="73">
        <f aca="true" t="shared" si="114" ref="E231:K231">SUBTOTAL(9,E233:E234)</f>
        <v>0</v>
      </c>
      <c r="F231" s="73">
        <f t="shared" si="114"/>
        <v>0</v>
      </c>
      <c r="G231" s="73">
        <f t="shared" si="114"/>
        <v>0</v>
      </c>
      <c r="H231" s="73">
        <f t="shared" si="114"/>
        <v>0</v>
      </c>
      <c r="I231" s="73">
        <f t="shared" si="114"/>
        <v>0</v>
      </c>
      <c r="J231" s="355">
        <f t="shared" si="114"/>
        <v>0</v>
      </c>
      <c r="K231" s="355">
        <f t="shared" si="114"/>
        <v>0</v>
      </c>
      <c r="L231" s="355"/>
      <c r="M231" s="73">
        <f aca="true" t="shared" si="115" ref="M231:R231">SUBTOTAL(9,M233:M234)</f>
        <v>0</v>
      </c>
      <c r="N231" s="73">
        <f t="shared" si="115"/>
        <v>0</v>
      </c>
      <c r="O231" s="73">
        <f t="shared" si="115"/>
        <v>0</v>
      </c>
      <c r="P231" s="73">
        <f t="shared" si="115"/>
        <v>0</v>
      </c>
      <c r="Q231" s="73">
        <f t="shared" si="115"/>
        <v>0</v>
      </c>
      <c r="R231" s="73">
        <f t="shared" si="115"/>
        <v>0</v>
      </c>
      <c r="S231" s="271">
        <f t="shared" si="108"/>
        <v>0</v>
      </c>
      <c r="T231" s="58">
        <f t="shared" si="111"/>
        <v>0</v>
      </c>
      <c r="U231" s="95">
        <f t="shared" si="99"/>
        <v>0</v>
      </c>
      <c r="V231" s="95"/>
      <c r="W231" s="95">
        <f t="shared" si="100"/>
        <v>0</v>
      </c>
    </row>
    <row r="232" spans="1:23" s="287" customFormat="1" ht="26.25" customHeight="1" hidden="1">
      <c r="A232" s="60" t="s">
        <v>315</v>
      </c>
      <c r="B232" s="61"/>
      <c r="C232" s="61"/>
      <c r="D232" s="59" t="s">
        <v>392</v>
      </c>
      <c r="E232" s="73"/>
      <c r="F232" s="73"/>
      <c r="G232" s="73"/>
      <c r="H232" s="73"/>
      <c r="I232" s="73"/>
      <c r="J232" s="355"/>
      <c r="K232" s="355"/>
      <c r="L232" s="355"/>
      <c r="M232" s="73"/>
      <c r="N232" s="73"/>
      <c r="O232" s="73"/>
      <c r="P232" s="73"/>
      <c r="Q232" s="73"/>
      <c r="R232" s="73"/>
      <c r="S232" s="271">
        <f t="shared" si="108"/>
        <v>0</v>
      </c>
      <c r="T232" s="58">
        <f t="shared" si="111"/>
        <v>0</v>
      </c>
      <c r="U232" s="95">
        <f t="shared" si="99"/>
        <v>0</v>
      </c>
      <c r="V232" s="95"/>
      <c r="W232" s="95">
        <f t="shared" si="100"/>
        <v>0</v>
      </c>
    </row>
    <row r="233" spans="1:23" s="281" customFormat="1" ht="23.25" customHeight="1" hidden="1">
      <c r="A233" s="8" t="s">
        <v>503</v>
      </c>
      <c r="B233" s="8" t="s">
        <v>504</v>
      </c>
      <c r="C233" s="8" t="s">
        <v>419</v>
      </c>
      <c r="D233" s="7" t="s">
        <v>505</v>
      </c>
      <c r="E233" s="75"/>
      <c r="F233" s="75"/>
      <c r="G233" s="75"/>
      <c r="H233" s="75"/>
      <c r="I233" s="82"/>
      <c r="J233" s="325">
        <f>+K233+O233</f>
        <v>0</v>
      </c>
      <c r="K233" s="331"/>
      <c r="L233" s="331"/>
      <c r="M233" s="80"/>
      <c r="N233" s="80"/>
      <c r="O233" s="75"/>
      <c r="P233" s="80"/>
      <c r="Q233" s="80"/>
      <c r="R233" s="75">
        <f>+J233+E233</f>
        <v>0</v>
      </c>
      <c r="S233" s="271">
        <f t="shared" si="108"/>
        <v>0</v>
      </c>
      <c r="T233" s="58">
        <f t="shared" si="111"/>
        <v>0</v>
      </c>
      <c r="U233" s="95">
        <f t="shared" si="99"/>
        <v>0</v>
      </c>
      <c r="V233" s="95"/>
      <c r="W233" s="95">
        <f t="shared" si="100"/>
        <v>0</v>
      </c>
    </row>
    <row r="234" spans="1:23" s="275" customFormat="1" ht="23.25" customHeight="1" hidden="1">
      <c r="A234" s="8" t="s">
        <v>506</v>
      </c>
      <c r="B234" s="8" t="s">
        <v>507</v>
      </c>
      <c r="C234" s="8" t="s">
        <v>419</v>
      </c>
      <c r="D234" s="7" t="s">
        <v>508</v>
      </c>
      <c r="E234" s="75">
        <f>F234+I234</f>
        <v>0</v>
      </c>
      <c r="F234" s="75"/>
      <c r="G234" s="75"/>
      <c r="H234" s="75"/>
      <c r="I234" s="75"/>
      <c r="J234" s="325">
        <f>+K234+O234</f>
        <v>0</v>
      </c>
      <c r="K234" s="331"/>
      <c r="L234" s="331"/>
      <c r="M234" s="80"/>
      <c r="N234" s="80"/>
      <c r="O234" s="75"/>
      <c r="P234" s="80"/>
      <c r="Q234" s="80"/>
      <c r="R234" s="75">
        <f>+J234+E234</f>
        <v>0</v>
      </c>
      <c r="S234" s="271">
        <f t="shared" si="108"/>
        <v>0</v>
      </c>
      <c r="T234" s="58">
        <f t="shared" si="111"/>
        <v>0</v>
      </c>
      <c r="U234" s="95">
        <f t="shared" si="99"/>
        <v>0</v>
      </c>
      <c r="V234" s="95"/>
      <c r="W234" s="95">
        <f t="shared" si="100"/>
        <v>0</v>
      </c>
    </row>
    <row r="235" spans="1:23" s="135" customFormat="1" ht="27" customHeight="1" hidden="1">
      <c r="A235" s="280" t="s">
        <v>509</v>
      </c>
      <c r="B235" s="280"/>
      <c r="C235" s="280"/>
      <c r="D235" s="274" t="s">
        <v>93</v>
      </c>
      <c r="E235" s="227">
        <f aca="true" t="shared" si="116" ref="E235:K235">+E236</f>
        <v>0</v>
      </c>
      <c r="F235" s="227">
        <f t="shared" si="116"/>
        <v>0</v>
      </c>
      <c r="G235" s="227">
        <f t="shared" si="116"/>
        <v>0</v>
      </c>
      <c r="H235" s="227">
        <f t="shared" si="116"/>
        <v>0</v>
      </c>
      <c r="I235" s="227">
        <f t="shared" si="116"/>
        <v>0</v>
      </c>
      <c r="J235" s="264">
        <f t="shared" si="116"/>
        <v>0</v>
      </c>
      <c r="K235" s="264">
        <f t="shared" si="116"/>
        <v>0</v>
      </c>
      <c r="L235" s="264"/>
      <c r="M235" s="227">
        <f aca="true" t="shared" si="117" ref="M235:R235">+M236</f>
        <v>0</v>
      </c>
      <c r="N235" s="227">
        <f t="shared" si="117"/>
        <v>0</v>
      </c>
      <c r="O235" s="227">
        <f t="shared" si="117"/>
        <v>0</v>
      </c>
      <c r="P235" s="227">
        <f t="shared" si="117"/>
        <v>0</v>
      </c>
      <c r="Q235" s="227">
        <f t="shared" si="117"/>
        <v>0</v>
      </c>
      <c r="R235" s="227">
        <f t="shared" si="117"/>
        <v>0</v>
      </c>
      <c r="S235" s="271">
        <f t="shared" si="108"/>
        <v>0</v>
      </c>
      <c r="T235" s="134">
        <f t="shared" si="111"/>
        <v>0</v>
      </c>
      <c r="U235" s="122">
        <f t="shared" si="99"/>
        <v>0</v>
      </c>
      <c r="V235" s="122"/>
      <c r="W235" s="122">
        <f t="shared" si="100"/>
        <v>0</v>
      </c>
    </row>
    <row r="236" spans="1:23" s="157" customFormat="1" ht="15" customHeight="1" hidden="1">
      <c r="A236" s="280" t="s">
        <v>510</v>
      </c>
      <c r="B236" s="280"/>
      <c r="C236" s="280"/>
      <c r="D236" s="274" t="s">
        <v>93</v>
      </c>
      <c r="E236" s="227">
        <f>E237</f>
        <v>0</v>
      </c>
      <c r="F236" s="227">
        <f aca="true" t="shared" si="118" ref="F236:K236">SUM(F237:F241)</f>
        <v>0</v>
      </c>
      <c r="G236" s="227">
        <f t="shared" si="118"/>
        <v>0</v>
      </c>
      <c r="H236" s="227">
        <f t="shared" si="118"/>
        <v>0</v>
      </c>
      <c r="I236" s="227">
        <f t="shared" si="118"/>
        <v>0</v>
      </c>
      <c r="J236" s="264">
        <f t="shared" si="118"/>
        <v>0</v>
      </c>
      <c r="K236" s="264">
        <f t="shared" si="118"/>
        <v>0</v>
      </c>
      <c r="L236" s="264"/>
      <c r="M236" s="227">
        <f aca="true" t="shared" si="119" ref="M236:R236">SUM(M237:M241)</f>
        <v>0</v>
      </c>
      <c r="N236" s="227">
        <f t="shared" si="119"/>
        <v>0</v>
      </c>
      <c r="O236" s="227">
        <f t="shared" si="119"/>
        <v>0</v>
      </c>
      <c r="P236" s="227">
        <f t="shared" si="119"/>
        <v>0</v>
      </c>
      <c r="Q236" s="227">
        <f t="shared" si="119"/>
        <v>0</v>
      </c>
      <c r="R236" s="227">
        <f t="shared" si="119"/>
        <v>0</v>
      </c>
      <c r="S236" s="271">
        <f t="shared" si="108"/>
        <v>0</v>
      </c>
      <c r="T236" s="134">
        <f t="shared" si="111"/>
        <v>0</v>
      </c>
      <c r="U236" s="122">
        <f t="shared" si="99"/>
        <v>0</v>
      </c>
      <c r="V236" s="122"/>
      <c r="W236" s="122">
        <f t="shared" si="100"/>
        <v>0</v>
      </c>
    </row>
    <row r="237" spans="1:23" s="111" customFormat="1" ht="17.25" customHeight="1" hidden="1">
      <c r="A237" s="207" t="s">
        <v>94</v>
      </c>
      <c r="B237" s="207" t="s">
        <v>95</v>
      </c>
      <c r="C237" s="207" t="s">
        <v>418</v>
      </c>
      <c r="D237" s="206" t="s">
        <v>531</v>
      </c>
      <c r="E237" s="225">
        <f>F237+I237</f>
        <v>0</v>
      </c>
      <c r="F237" s="225"/>
      <c r="G237" s="225"/>
      <c r="H237" s="225"/>
      <c r="I237" s="225"/>
      <c r="J237" s="262">
        <f>+K237+O237</f>
        <v>0</v>
      </c>
      <c r="K237" s="338"/>
      <c r="L237" s="338"/>
      <c r="M237" s="279"/>
      <c r="N237" s="279"/>
      <c r="O237" s="225"/>
      <c r="P237" s="279"/>
      <c r="Q237" s="279"/>
      <c r="R237" s="225">
        <f>+J237+E237</f>
        <v>0</v>
      </c>
      <c r="S237" s="271">
        <f t="shared" si="108"/>
        <v>0</v>
      </c>
      <c r="T237" s="134">
        <f t="shared" si="111"/>
        <v>0</v>
      </c>
      <c r="U237" s="122">
        <f t="shared" si="99"/>
        <v>0</v>
      </c>
      <c r="V237" s="122"/>
      <c r="W237" s="122">
        <f t="shared" si="100"/>
        <v>0</v>
      </c>
    </row>
    <row r="238" spans="1:23" s="157" customFormat="1" ht="18" customHeight="1" hidden="1">
      <c r="A238" s="207"/>
      <c r="B238" s="207"/>
      <c r="C238" s="207"/>
      <c r="D238" s="206"/>
      <c r="E238" s="225">
        <f>F238+I238</f>
        <v>0</v>
      </c>
      <c r="F238" s="225"/>
      <c r="G238" s="225"/>
      <c r="H238" s="225"/>
      <c r="I238" s="225"/>
      <c r="J238" s="262">
        <f>+K238+O238</f>
        <v>0</v>
      </c>
      <c r="K238" s="332"/>
      <c r="L238" s="332"/>
      <c r="M238" s="279"/>
      <c r="N238" s="279"/>
      <c r="O238" s="225"/>
      <c r="P238" s="279"/>
      <c r="Q238" s="279"/>
      <c r="R238" s="225">
        <f>+J238+E238</f>
        <v>0</v>
      </c>
      <c r="S238" s="271">
        <f t="shared" si="108"/>
        <v>0</v>
      </c>
      <c r="T238" s="134">
        <f t="shared" si="111"/>
        <v>0</v>
      </c>
      <c r="U238" s="122">
        <f t="shared" si="99"/>
        <v>0</v>
      </c>
      <c r="V238" s="122"/>
      <c r="W238" s="122">
        <f t="shared" si="100"/>
        <v>0</v>
      </c>
    </row>
    <row r="239" spans="1:23" s="157" customFormat="1" ht="18" customHeight="1" hidden="1">
      <c r="A239" s="207"/>
      <c r="B239" s="207"/>
      <c r="C239" s="207"/>
      <c r="D239" s="206"/>
      <c r="E239" s="225">
        <f>F239+I239</f>
        <v>0</v>
      </c>
      <c r="F239" s="225"/>
      <c r="G239" s="225"/>
      <c r="H239" s="225"/>
      <c r="I239" s="225"/>
      <c r="J239" s="262">
        <f>+K239+O239</f>
        <v>0</v>
      </c>
      <c r="K239" s="332"/>
      <c r="L239" s="332"/>
      <c r="M239" s="279"/>
      <c r="N239" s="279"/>
      <c r="O239" s="225"/>
      <c r="P239" s="279"/>
      <c r="Q239" s="279"/>
      <c r="R239" s="225">
        <f>+J239+E239</f>
        <v>0</v>
      </c>
      <c r="S239" s="271">
        <f t="shared" si="108"/>
        <v>0</v>
      </c>
      <c r="T239" s="134">
        <f t="shared" si="111"/>
        <v>0</v>
      </c>
      <c r="U239" s="122">
        <f t="shared" si="99"/>
        <v>0</v>
      </c>
      <c r="V239" s="122"/>
      <c r="W239" s="122">
        <f t="shared" si="100"/>
        <v>0</v>
      </c>
    </row>
    <row r="240" spans="1:23" s="158" customFormat="1" ht="21" customHeight="1" hidden="1">
      <c r="A240" s="207"/>
      <c r="B240" s="207"/>
      <c r="C240" s="207"/>
      <c r="D240" s="206"/>
      <c r="E240" s="225">
        <f>F240+I240</f>
        <v>0</v>
      </c>
      <c r="F240" s="225"/>
      <c r="G240" s="225"/>
      <c r="H240" s="225"/>
      <c r="I240" s="225"/>
      <c r="J240" s="262">
        <f>+K240+O240</f>
        <v>0</v>
      </c>
      <c r="K240" s="332"/>
      <c r="L240" s="332"/>
      <c r="M240" s="279"/>
      <c r="N240" s="279"/>
      <c r="O240" s="225"/>
      <c r="P240" s="279"/>
      <c r="Q240" s="279"/>
      <c r="R240" s="225">
        <f>+J240+E240</f>
        <v>0</v>
      </c>
      <c r="S240" s="271">
        <f t="shared" si="108"/>
        <v>0</v>
      </c>
      <c r="T240" s="134">
        <f t="shared" si="111"/>
        <v>0</v>
      </c>
      <c r="U240" s="122">
        <f t="shared" si="99"/>
        <v>0</v>
      </c>
      <c r="V240" s="122"/>
      <c r="W240" s="122">
        <f t="shared" si="100"/>
        <v>0</v>
      </c>
    </row>
    <row r="241" spans="1:23" s="159" customFormat="1" ht="21" customHeight="1" hidden="1">
      <c r="A241" s="126"/>
      <c r="B241" s="126"/>
      <c r="C241" s="126"/>
      <c r="D241" s="127"/>
      <c r="E241" s="129">
        <f>F241+I241</f>
        <v>0</v>
      </c>
      <c r="F241" s="129"/>
      <c r="G241" s="129"/>
      <c r="H241" s="129"/>
      <c r="I241" s="129"/>
      <c r="J241" s="329">
        <f>+K241+O241</f>
        <v>0</v>
      </c>
      <c r="K241" s="356"/>
      <c r="L241" s="356"/>
      <c r="M241" s="138"/>
      <c r="N241" s="138"/>
      <c r="O241" s="129"/>
      <c r="P241" s="129"/>
      <c r="Q241" s="129"/>
      <c r="R241" s="129">
        <f>+J241+E241</f>
        <v>0</v>
      </c>
      <c r="S241" s="271">
        <f t="shared" si="108"/>
        <v>0</v>
      </c>
      <c r="T241" s="134">
        <f t="shared" si="111"/>
        <v>0</v>
      </c>
      <c r="U241" s="122">
        <f t="shared" si="99"/>
        <v>0</v>
      </c>
      <c r="V241" s="122"/>
      <c r="W241" s="122">
        <f t="shared" si="100"/>
        <v>0</v>
      </c>
    </row>
    <row r="242" spans="1:23" s="160" customFormat="1" ht="24" customHeight="1" hidden="1">
      <c r="A242" s="280" t="s">
        <v>512</v>
      </c>
      <c r="B242" s="280"/>
      <c r="C242" s="280"/>
      <c r="D242" s="274" t="s">
        <v>1</v>
      </c>
      <c r="E242" s="227">
        <f aca="true" t="shared" si="120" ref="E242:K242">E244+E245+E246+E247+E248</f>
        <v>0</v>
      </c>
      <c r="F242" s="227">
        <f t="shared" si="120"/>
        <v>0</v>
      </c>
      <c r="G242" s="227">
        <f t="shared" si="120"/>
        <v>0</v>
      </c>
      <c r="H242" s="227">
        <f t="shared" si="120"/>
        <v>0</v>
      </c>
      <c r="I242" s="227">
        <f t="shared" si="120"/>
        <v>0</v>
      </c>
      <c r="J242" s="264">
        <f t="shared" si="120"/>
        <v>0</v>
      </c>
      <c r="K242" s="264">
        <f t="shared" si="120"/>
        <v>0</v>
      </c>
      <c r="L242" s="264"/>
      <c r="M242" s="227">
        <f aca="true" t="shared" si="121" ref="M242:R242">M244+M245+M246+M247+M248</f>
        <v>0</v>
      </c>
      <c r="N242" s="227">
        <f t="shared" si="121"/>
        <v>0</v>
      </c>
      <c r="O242" s="227">
        <f t="shared" si="121"/>
        <v>0</v>
      </c>
      <c r="P242" s="227">
        <f t="shared" si="121"/>
        <v>0</v>
      </c>
      <c r="Q242" s="227">
        <f t="shared" si="121"/>
        <v>0</v>
      </c>
      <c r="R242" s="227">
        <f t="shared" si="121"/>
        <v>0</v>
      </c>
      <c r="S242" s="271">
        <f t="shared" si="108"/>
        <v>0</v>
      </c>
      <c r="T242" s="134">
        <f t="shared" si="111"/>
        <v>0</v>
      </c>
      <c r="U242" s="122">
        <f t="shared" si="99"/>
        <v>0</v>
      </c>
      <c r="V242" s="122"/>
      <c r="W242" s="122">
        <f t="shared" si="100"/>
        <v>0</v>
      </c>
    </row>
    <row r="243" spans="1:23" s="161" customFormat="1" ht="18" customHeight="1" hidden="1">
      <c r="A243" s="280" t="s">
        <v>513</v>
      </c>
      <c r="B243" s="288"/>
      <c r="C243" s="288"/>
      <c r="D243" s="274" t="s">
        <v>1</v>
      </c>
      <c r="E243" s="227">
        <f aca="true" t="shared" si="122" ref="E243:K243">SUM(E244:E248)</f>
        <v>0</v>
      </c>
      <c r="F243" s="227">
        <f t="shared" si="122"/>
        <v>0</v>
      </c>
      <c r="G243" s="227">
        <f t="shared" si="122"/>
        <v>0</v>
      </c>
      <c r="H243" s="227">
        <f t="shared" si="122"/>
        <v>0</v>
      </c>
      <c r="I243" s="227">
        <f t="shared" si="122"/>
        <v>0</v>
      </c>
      <c r="J243" s="264">
        <f t="shared" si="122"/>
        <v>0</v>
      </c>
      <c r="K243" s="264">
        <f t="shared" si="122"/>
        <v>0</v>
      </c>
      <c r="L243" s="264"/>
      <c r="M243" s="227">
        <f aca="true" t="shared" si="123" ref="M243:R243">SUM(M244:M248)</f>
        <v>0</v>
      </c>
      <c r="N243" s="227">
        <f t="shared" si="123"/>
        <v>0</v>
      </c>
      <c r="O243" s="227">
        <f t="shared" si="123"/>
        <v>0</v>
      </c>
      <c r="P243" s="227">
        <f t="shared" si="123"/>
        <v>0</v>
      </c>
      <c r="Q243" s="227">
        <f t="shared" si="123"/>
        <v>0</v>
      </c>
      <c r="R243" s="227">
        <f t="shared" si="123"/>
        <v>0</v>
      </c>
      <c r="S243" s="271">
        <f t="shared" si="108"/>
        <v>0</v>
      </c>
      <c r="T243" s="134">
        <f t="shared" si="111"/>
        <v>0</v>
      </c>
      <c r="U243" s="122">
        <f t="shared" si="99"/>
        <v>0</v>
      </c>
      <c r="V243" s="122"/>
      <c r="W243" s="122">
        <f t="shared" si="100"/>
        <v>0</v>
      </c>
    </row>
    <row r="244" spans="1:23" s="275" customFormat="1" ht="18" customHeight="1" hidden="1">
      <c r="A244" s="63" t="s">
        <v>514</v>
      </c>
      <c r="B244" s="63" t="s">
        <v>436</v>
      </c>
      <c r="C244" s="63" t="s">
        <v>211</v>
      </c>
      <c r="D244" s="10" t="s">
        <v>576</v>
      </c>
      <c r="E244" s="75">
        <f>F244+I244</f>
        <v>0</v>
      </c>
      <c r="F244" s="75"/>
      <c r="G244" s="75"/>
      <c r="H244" s="75"/>
      <c r="I244" s="75"/>
      <c r="J244" s="325">
        <f>+K244+O244</f>
        <v>0</v>
      </c>
      <c r="K244" s="331"/>
      <c r="L244" s="331"/>
      <c r="M244" s="80"/>
      <c r="N244" s="80"/>
      <c r="O244" s="75"/>
      <c r="P244" s="80"/>
      <c r="Q244" s="80"/>
      <c r="R244" s="75">
        <f>+J244+E244</f>
        <v>0</v>
      </c>
      <c r="S244" s="271">
        <f t="shared" si="108"/>
        <v>0</v>
      </c>
      <c r="T244" s="58">
        <f t="shared" si="111"/>
        <v>0</v>
      </c>
      <c r="U244" s="95">
        <f t="shared" si="99"/>
        <v>0</v>
      </c>
      <c r="V244" s="95"/>
      <c r="W244" s="95">
        <f t="shared" si="100"/>
        <v>0</v>
      </c>
    </row>
    <row r="245" spans="1:23" s="64" customFormat="1" ht="26.25" customHeight="1" hidden="1">
      <c r="A245" s="63" t="s">
        <v>515</v>
      </c>
      <c r="B245" s="63" t="s">
        <v>497</v>
      </c>
      <c r="C245" s="63" t="s">
        <v>539</v>
      </c>
      <c r="D245" s="10" t="s">
        <v>577</v>
      </c>
      <c r="E245" s="77">
        <f>F245+I245</f>
        <v>0</v>
      </c>
      <c r="F245" s="77"/>
      <c r="G245" s="77"/>
      <c r="H245" s="77"/>
      <c r="I245" s="77"/>
      <c r="J245" s="334">
        <f>+K245+O245</f>
        <v>0</v>
      </c>
      <c r="K245" s="343"/>
      <c r="L245" s="343"/>
      <c r="M245" s="79"/>
      <c r="N245" s="79"/>
      <c r="O245" s="77"/>
      <c r="P245" s="79"/>
      <c r="Q245" s="79"/>
      <c r="R245" s="77">
        <f>+J245+E245</f>
        <v>0</v>
      </c>
      <c r="S245" s="271">
        <f t="shared" si="108"/>
        <v>0</v>
      </c>
      <c r="T245" s="58">
        <f t="shared" si="111"/>
        <v>0</v>
      </c>
      <c r="U245" s="95">
        <f t="shared" si="99"/>
        <v>0</v>
      </c>
      <c r="V245" s="95"/>
      <c r="W245" s="95">
        <f t="shared" si="100"/>
        <v>0</v>
      </c>
    </row>
    <row r="246" spans="1:23" s="64" customFormat="1" ht="17.25" customHeight="1" hidden="1">
      <c r="A246" s="63" t="s">
        <v>516</v>
      </c>
      <c r="B246" s="63" t="s">
        <v>517</v>
      </c>
      <c r="C246" s="63" t="s">
        <v>422</v>
      </c>
      <c r="D246" s="10" t="s">
        <v>669</v>
      </c>
      <c r="E246" s="77">
        <f>F246+I246</f>
        <v>0</v>
      </c>
      <c r="F246" s="77"/>
      <c r="G246" s="77"/>
      <c r="H246" s="77"/>
      <c r="I246" s="77"/>
      <c r="J246" s="334">
        <f>+K246+O246</f>
        <v>0</v>
      </c>
      <c r="K246" s="343"/>
      <c r="L246" s="343"/>
      <c r="M246" s="79"/>
      <c r="N246" s="79"/>
      <c r="O246" s="77"/>
      <c r="P246" s="79"/>
      <c r="Q246" s="79"/>
      <c r="R246" s="77">
        <f>+J246+E246</f>
        <v>0</v>
      </c>
      <c r="S246" s="271">
        <f t="shared" si="108"/>
        <v>0</v>
      </c>
      <c r="T246" s="58">
        <f t="shared" si="111"/>
        <v>0</v>
      </c>
      <c r="U246" s="95">
        <f t="shared" si="99"/>
        <v>0</v>
      </c>
      <c r="V246" s="95"/>
      <c r="W246" s="95">
        <f t="shared" si="100"/>
        <v>0</v>
      </c>
    </row>
    <row r="247" spans="1:23" ht="21.75" customHeight="1" hidden="1">
      <c r="A247" s="207" t="s">
        <v>115</v>
      </c>
      <c r="B247" s="207" t="s">
        <v>116</v>
      </c>
      <c r="C247" s="207" t="s">
        <v>423</v>
      </c>
      <c r="D247" s="206" t="s">
        <v>498</v>
      </c>
      <c r="E247" s="129">
        <f>F247+I247</f>
        <v>0</v>
      </c>
      <c r="F247" s="276"/>
      <c r="G247" s="276"/>
      <c r="H247" s="276"/>
      <c r="I247" s="276"/>
      <c r="J247" s="328">
        <f>+K247+O247</f>
        <v>0</v>
      </c>
      <c r="K247" s="357"/>
      <c r="L247" s="357"/>
      <c r="M247" s="289"/>
      <c r="N247" s="289"/>
      <c r="O247" s="276"/>
      <c r="P247" s="289"/>
      <c r="Q247" s="289"/>
      <c r="R247" s="276">
        <f>+J247+E247</f>
        <v>0</v>
      </c>
      <c r="S247" s="271">
        <f t="shared" si="108"/>
        <v>0</v>
      </c>
      <c r="T247" s="134">
        <f t="shared" si="111"/>
        <v>0</v>
      </c>
      <c r="U247" s="122">
        <f t="shared" si="99"/>
        <v>0</v>
      </c>
      <c r="V247" s="122"/>
      <c r="W247" s="122">
        <f t="shared" si="100"/>
        <v>0</v>
      </c>
    </row>
    <row r="248" spans="1:23" s="91" customFormat="1" ht="18.75" customHeight="1" hidden="1">
      <c r="A248" s="8" t="s">
        <v>596</v>
      </c>
      <c r="B248" s="8" t="s">
        <v>597</v>
      </c>
      <c r="C248" s="8" t="s">
        <v>212</v>
      </c>
      <c r="D248" s="7" t="s">
        <v>591</v>
      </c>
      <c r="E248" s="77">
        <f>F248+I248</f>
        <v>0</v>
      </c>
      <c r="F248" s="11"/>
      <c r="G248" s="11"/>
      <c r="H248" s="11"/>
      <c r="I248" s="11"/>
      <c r="J248" s="327">
        <f>+K248+O248</f>
        <v>0</v>
      </c>
      <c r="K248" s="350"/>
      <c r="L248" s="350"/>
      <c r="M248" s="13"/>
      <c r="N248" s="13"/>
      <c r="O248" s="11"/>
      <c r="P248" s="13"/>
      <c r="Q248" s="13"/>
      <c r="R248" s="11">
        <f>+J248+E248</f>
        <v>0</v>
      </c>
      <c r="S248" s="271">
        <f t="shared" si="108"/>
        <v>0</v>
      </c>
      <c r="T248" s="58">
        <f t="shared" si="111"/>
        <v>0</v>
      </c>
      <c r="U248" s="95">
        <f t="shared" si="99"/>
        <v>0</v>
      </c>
      <c r="V248" s="95"/>
      <c r="W248" s="95">
        <f t="shared" si="100"/>
        <v>0</v>
      </c>
    </row>
    <row r="249" spans="1:23" s="143" customFormat="1" ht="23.25" customHeight="1" hidden="1">
      <c r="A249" s="280" t="s">
        <v>475</v>
      </c>
      <c r="B249" s="280"/>
      <c r="C249" s="280"/>
      <c r="D249" s="274" t="s">
        <v>110</v>
      </c>
      <c r="E249" s="227">
        <f aca="true" t="shared" si="124" ref="E249:K249">E251+E252</f>
        <v>0</v>
      </c>
      <c r="F249" s="227">
        <f t="shared" si="124"/>
        <v>0</v>
      </c>
      <c r="G249" s="227">
        <f t="shared" si="124"/>
        <v>0</v>
      </c>
      <c r="H249" s="227">
        <f t="shared" si="124"/>
        <v>0</v>
      </c>
      <c r="I249" s="227">
        <f t="shared" si="124"/>
        <v>0</v>
      </c>
      <c r="J249" s="264">
        <f t="shared" si="124"/>
        <v>0</v>
      </c>
      <c r="K249" s="264">
        <f t="shared" si="124"/>
        <v>0</v>
      </c>
      <c r="L249" s="264"/>
      <c r="M249" s="227">
        <f>M251+M252</f>
        <v>0</v>
      </c>
      <c r="N249" s="227">
        <f>N251+N252</f>
        <v>0</v>
      </c>
      <c r="O249" s="227"/>
      <c r="P249" s="227">
        <f>P251+P252</f>
        <v>0</v>
      </c>
      <c r="Q249" s="227">
        <f>Q251+Q252</f>
        <v>0</v>
      </c>
      <c r="R249" s="227">
        <f>R251+R252</f>
        <v>0</v>
      </c>
      <c r="S249" s="271">
        <f t="shared" si="108"/>
        <v>0</v>
      </c>
      <c r="T249" s="134">
        <f t="shared" si="111"/>
        <v>0</v>
      </c>
      <c r="U249" s="122">
        <f t="shared" si="99"/>
        <v>0</v>
      </c>
      <c r="V249" s="122"/>
      <c r="W249" s="122">
        <f aca="true" t="shared" si="125" ref="W249:W258">P249-O249</f>
        <v>0</v>
      </c>
    </row>
    <row r="250" spans="1:23" s="140" customFormat="1" ht="23.25" customHeight="1" hidden="1">
      <c r="A250" s="280" t="s">
        <v>476</v>
      </c>
      <c r="B250" s="280"/>
      <c r="C250" s="280"/>
      <c r="D250" s="274" t="s">
        <v>110</v>
      </c>
      <c r="E250" s="227">
        <f aca="true" t="shared" si="126" ref="E250:K250">SUM(E251:E252)</f>
        <v>0</v>
      </c>
      <c r="F250" s="227">
        <f t="shared" si="126"/>
        <v>0</v>
      </c>
      <c r="G250" s="227">
        <f t="shared" si="126"/>
        <v>0</v>
      </c>
      <c r="H250" s="227">
        <f t="shared" si="126"/>
        <v>0</v>
      </c>
      <c r="I250" s="227">
        <f t="shared" si="126"/>
        <v>0</v>
      </c>
      <c r="J250" s="264">
        <f t="shared" si="126"/>
        <v>0</v>
      </c>
      <c r="K250" s="264">
        <f t="shared" si="126"/>
        <v>0</v>
      </c>
      <c r="L250" s="264"/>
      <c r="M250" s="227">
        <f aca="true" t="shared" si="127" ref="M250:R250">SUM(M251:M252)</f>
        <v>0</v>
      </c>
      <c r="N250" s="227">
        <f t="shared" si="127"/>
        <v>0</v>
      </c>
      <c r="O250" s="227">
        <f t="shared" si="127"/>
        <v>0</v>
      </c>
      <c r="P250" s="227">
        <f t="shared" si="127"/>
        <v>0</v>
      </c>
      <c r="Q250" s="227">
        <f t="shared" si="127"/>
        <v>0</v>
      </c>
      <c r="R250" s="227">
        <f t="shared" si="127"/>
        <v>0</v>
      </c>
      <c r="S250" s="271">
        <f t="shared" si="108"/>
        <v>0</v>
      </c>
      <c r="T250" s="134">
        <f t="shared" si="111"/>
        <v>0</v>
      </c>
      <c r="U250" s="122">
        <f t="shared" si="99"/>
        <v>0</v>
      </c>
      <c r="V250" s="122"/>
      <c r="W250" s="122">
        <f t="shared" si="125"/>
        <v>0</v>
      </c>
    </row>
    <row r="251" spans="1:23" ht="27.75" customHeight="1" hidden="1">
      <c r="A251" s="207" t="s">
        <v>518</v>
      </c>
      <c r="B251" s="207" t="s">
        <v>519</v>
      </c>
      <c r="C251" s="207" t="s">
        <v>417</v>
      </c>
      <c r="D251" s="206" t="s">
        <v>443</v>
      </c>
      <c r="E251" s="225">
        <f>F251+I251</f>
        <v>0</v>
      </c>
      <c r="F251" s="225"/>
      <c r="G251" s="225"/>
      <c r="H251" s="225"/>
      <c r="I251" s="225"/>
      <c r="J251" s="262">
        <f>+K251+O251</f>
        <v>0</v>
      </c>
      <c r="K251" s="332"/>
      <c r="L251" s="332"/>
      <c r="M251" s="279"/>
      <c r="N251" s="279"/>
      <c r="O251" s="279"/>
      <c r="P251" s="279"/>
      <c r="Q251" s="279"/>
      <c r="R251" s="225">
        <f>+J251+E251</f>
        <v>0</v>
      </c>
      <c r="S251" s="271">
        <f t="shared" si="108"/>
        <v>0</v>
      </c>
      <c r="T251" s="134">
        <f t="shared" si="111"/>
        <v>0</v>
      </c>
      <c r="U251" s="122">
        <f t="shared" si="99"/>
        <v>0</v>
      </c>
      <c r="V251" s="122"/>
      <c r="W251" s="122">
        <f t="shared" si="125"/>
        <v>0</v>
      </c>
    </row>
    <row r="252" spans="1:23" ht="26.25" customHeight="1" hidden="1">
      <c r="A252" s="207" t="s">
        <v>449</v>
      </c>
      <c r="B252" s="207" t="s">
        <v>495</v>
      </c>
      <c r="C252" s="207" t="s">
        <v>417</v>
      </c>
      <c r="D252" s="206" t="s">
        <v>648</v>
      </c>
      <c r="E252" s="225">
        <f>F252+I252</f>
        <v>0</v>
      </c>
      <c r="F252" s="225"/>
      <c r="G252" s="225"/>
      <c r="H252" s="225"/>
      <c r="I252" s="225"/>
      <c r="J252" s="262">
        <f>+K252+O252</f>
        <v>0</v>
      </c>
      <c r="K252" s="332"/>
      <c r="L252" s="332"/>
      <c r="M252" s="279"/>
      <c r="N252" s="279"/>
      <c r="O252" s="279"/>
      <c r="P252" s="279"/>
      <c r="Q252" s="279"/>
      <c r="R252" s="225">
        <f>+J252+E252</f>
        <v>0</v>
      </c>
      <c r="S252" s="271">
        <f aca="true" t="shared" si="128" ref="S252:S258">+E252+J252</f>
        <v>0</v>
      </c>
      <c r="T252" s="134">
        <f t="shared" si="111"/>
        <v>0</v>
      </c>
      <c r="U252" s="122">
        <f t="shared" si="99"/>
        <v>0</v>
      </c>
      <c r="V252" s="122"/>
      <c r="W252" s="122">
        <f t="shared" si="125"/>
        <v>0</v>
      </c>
    </row>
    <row r="253" spans="1:23" s="135" customFormat="1" ht="56.25" customHeight="1" hidden="1">
      <c r="A253" s="280" t="s">
        <v>262</v>
      </c>
      <c r="B253" s="280"/>
      <c r="C253" s="280"/>
      <c r="D253" s="274" t="s">
        <v>671</v>
      </c>
      <c r="E253" s="227">
        <f aca="true" t="shared" si="129" ref="E253:K253">E254</f>
        <v>0</v>
      </c>
      <c r="F253" s="227">
        <f t="shared" si="129"/>
        <v>0</v>
      </c>
      <c r="G253" s="227">
        <f t="shared" si="129"/>
        <v>0</v>
      </c>
      <c r="H253" s="227">
        <f t="shared" si="129"/>
        <v>0</v>
      </c>
      <c r="I253" s="227">
        <f t="shared" si="129"/>
        <v>0</v>
      </c>
      <c r="J253" s="264">
        <f t="shared" si="129"/>
        <v>0</v>
      </c>
      <c r="K253" s="264">
        <f t="shared" si="129"/>
        <v>0</v>
      </c>
      <c r="L253" s="264"/>
      <c r="M253" s="227">
        <f aca="true" t="shared" si="130" ref="M253:R253">M254</f>
        <v>0</v>
      </c>
      <c r="N253" s="227">
        <f t="shared" si="130"/>
        <v>0</v>
      </c>
      <c r="O253" s="227">
        <f t="shared" si="130"/>
        <v>0</v>
      </c>
      <c r="P253" s="227">
        <f t="shared" si="130"/>
        <v>0</v>
      </c>
      <c r="Q253" s="227">
        <f t="shared" si="130"/>
        <v>0</v>
      </c>
      <c r="R253" s="227">
        <f t="shared" si="130"/>
        <v>0</v>
      </c>
      <c r="S253" s="271">
        <f t="shared" si="128"/>
        <v>0</v>
      </c>
      <c r="T253" s="134">
        <f t="shared" si="111"/>
        <v>0</v>
      </c>
      <c r="U253" s="122">
        <f t="shared" si="99"/>
        <v>0</v>
      </c>
      <c r="V253" s="122"/>
      <c r="W253" s="122">
        <f t="shared" si="125"/>
        <v>0</v>
      </c>
    </row>
    <row r="254" spans="1:23" s="135" customFormat="1" ht="63" hidden="1">
      <c r="A254" s="280" t="s">
        <v>261</v>
      </c>
      <c r="B254" s="280"/>
      <c r="C254" s="280"/>
      <c r="D254" s="274" t="s">
        <v>671</v>
      </c>
      <c r="E254" s="227">
        <f aca="true" t="shared" si="131" ref="E254:K254">E256+E258+E259+E260+E262+E263+E267+E261+E265+E272+E264</f>
        <v>0</v>
      </c>
      <c r="F254" s="227">
        <f t="shared" si="131"/>
        <v>0</v>
      </c>
      <c r="G254" s="227">
        <f t="shared" si="131"/>
        <v>0</v>
      </c>
      <c r="H254" s="227">
        <f t="shared" si="131"/>
        <v>0</v>
      </c>
      <c r="I254" s="227">
        <f t="shared" si="131"/>
        <v>0</v>
      </c>
      <c r="J254" s="264">
        <f t="shared" si="131"/>
        <v>0</v>
      </c>
      <c r="K254" s="264">
        <f t="shared" si="131"/>
        <v>0</v>
      </c>
      <c r="L254" s="264"/>
      <c r="M254" s="227">
        <f aca="true" t="shared" si="132" ref="M254:R254">M256+M258+M259+M260+M262+M263+M267+M261+M265+M272+M264</f>
        <v>0</v>
      </c>
      <c r="N254" s="227">
        <f t="shared" si="132"/>
        <v>0</v>
      </c>
      <c r="O254" s="227">
        <f t="shared" si="132"/>
        <v>0</v>
      </c>
      <c r="P254" s="227">
        <f t="shared" si="132"/>
        <v>0</v>
      </c>
      <c r="Q254" s="227">
        <f t="shared" si="132"/>
        <v>0</v>
      </c>
      <c r="R254" s="227">
        <f t="shared" si="132"/>
        <v>0</v>
      </c>
      <c r="S254" s="271">
        <f t="shared" si="128"/>
        <v>0</v>
      </c>
      <c r="T254" s="134">
        <f t="shared" si="111"/>
        <v>0</v>
      </c>
      <c r="U254" s="122">
        <f>O254+I254</f>
        <v>0</v>
      </c>
      <c r="V254" s="122"/>
      <c r="W254" s="122">
        <f t="shared" si="125"/>
        <v>0</v>
      </c>
    </row>
    <row r="255" spans="1:23" s="158" customFormat="1" ht="31.5" hidden="1">
      <c r="A255" s="207" t="s">
        <v>242</v>
      </c>
      <c r="B255" s="207" t="s">
        <v>243</v>
      </c>
      <c r="C255" s="207" t="s">
        <v>212</v>
      </c>
      <c r="D255" s="206" t="s">
        <v>244</v>
      </c>
      <c r="E255" s="225">
        <f>F255+I255</f>
        <v>0</v>
      </c>
      <c r="F255" s="225"/>
      <c r="G255" s="225"/>
      <c r="H255" s="225"/>
      <c r="I255" s="225"/>
      <c r="J255" s="262">
        <f>+K255+O255</f>
        <v>0</v>
      </c>
      <c r="K255" s="332"/>
      <c r="L255" s="332"/>
      <c r="M255" s="279"/>
      <c r="N255" s="279"/>
      <c r="O255" s="225"/>
      <c r="P255" s="279"/>
      <c r="Q255" s="279"/>
      <c r="R255" s="225">
        <f aca="true" t="shared" si="133" ref="R255:R272">+J255+E255</f>
        <v>0</v>
      </c>
      <c r="S255" s="271">
        <f t="shared" si="128"/>
        <v>0</v>
      </c>
      <c r="T255" s="134"/>
      <c r="U255" s="122">
        <f>Q255-P255</f>
        <v>0</v>
      </c>
      <c r="V255" s="122"/>
      <c r="W255" s="122">
        <f t="shared" si="125"/>
        <v>0</v>
      </c>
    </row>
    <row r="256" spans="1:23" s="158" customFormat="1" ht="21.75" customHeight="1" hidden="1">
      <c r="A256" s="207" t="s">
        <v>263</v>
      </c>
      <c r="B256" s="207" t="s">
        <v>264</v>
      </c>
      <c r="C256" s="207" t="s">
        <v>215</v>
      </c>
      <c r="D256" s="206" t="s">
        <v>470</v>
      </c>
      <c r="E256" s="225"/>
      <c r="F256" s="225"/>
      <c r="G256" s="225"/>
      <c r="H256" s="225"/>
      <c r="I256" s="225"/>
      <c r="J256" s="262">
        <f>+K256+O256</f>
        <v>0</v>
      </c>
      <c r="K256" s="338"/>
      <c r="L256" s="338"/>
      <c r="M256" s="279"/>
      <c r="N256" s="279"/>
      <c r="O256" s="225"/>
      <c r="P256" s="279"/>
      <c r="Q256" s="279"/>
      <c r="R256" s="225">
        <f t="shared" si="133"/>
        <v>0</v>
      </c>
      <c r="S256" s="271">
        <f t="shared" si="128"/>
        <v>0</v>
      </c>
      <c r="T256" s="134">
        <f>S256-R256</f>
        <v>0</v>
      </c>
      <c r="U256" s="122">
        <f>Q256-P256</f>
        <v>0</v>
      </c>
      <c r="V256" s="122"/>
      <c r="W256" s="122">
        <f t="shared" si="125"/>
        <v>0</v>
      </c>
    </row>
    <row r="257" spans="1:23" s="54" customFormat="1" ht="47.25" hidden="1">
      <c r="A257" s="8" t="s">
        <v>265</v>
      </c>
      <c r="B257" s="8" t="s">
        <v>540</v>
      </c>
      <c r="C257" s="8" t="s">
        <v>212</v>
      </c>
      <c r="D257" s="2" t="s">
        <v>266</v>
      </c>
      <c r="E257" s="11">
        <f aca="true" t="shared" si="134" ref="E257:E272">F257+I257</f>
        <v>0</v>
      </c>
      <c r="F257" s="11"/>
      <c r="G257" s="11"/>
      <c r="H257" s="11"/>
      <c r="I257" s="11"/>
      <c r="J257" s="327">
        <f>+K257+O257</f>
        <v>0</v>
      </c>
      <c r="K257" s="350"/>
      <c r="L257" s="350"/>
      <c r="M257" s="13"/>
      <c r="N257" s="13"/>
      <c r="O257" s="11"/>
      <c r="P257" s="13"/>
      <c r="Q257" s="13"/>
      <c r="R257" s="11">
        <f t="shared" si="133"/>
        <v>0</v>
      </c>
      <c r="S257" s="271">
        <f t="shared" si="128"/>
        <v>0</v>
      </c>
      <c r="T257" s="58">
        <f>S257-R257</f>
        <v>0</v>
      </c>
      <c r="U257" s="95">
        <f>Q257-P257</f>
        <v>0</v>
      </c>
      <c r="V257" s="95"/>
      <c r="W257" s="95">
        <f t="shared" si="125"/>
        <v>0</v>
      </c>
    </row>
    <row r="258" spans="1:23" s="158" customFormat="1" ht="117" customHeight="1" hidden="1">
      <c r="A258" s="207" t="s">
        <v>221</v>
      </c>
      <c r="B258" s="207" t="s">
        <v>421</v>
      </c>
      <c r="C258" s="207" t="s">
        <v>212</v>
      </c>
      <c r="D258" s="290" t="s">
        <v>220</v>
      </c>
      <c r="E258" s="225">
        <f t="shared" si="134"/>
        <v>0</v>
      </c>
      <c r="F258" s="276"/>
      <c r="G258" s="276"/>
      <c r="H258" s="276"/>
      <c r="I258" s="276"/>
      <c r="J258" s="262">
        <f>+K258+O258</f>
        <v>0</v>
      </c>
      <c r="K258" s="358"/>
      <c r="L258" s="358"/>
      <c r="M258" s="289"/>
      <c r="N258" s="289"/>
      <c r="O258" s="276"/>
      <c r="P258" s="289"/>
      <c r="Q258" s="289"/>
      <c r="R258" s="225">
        <f t="shared" si="133"/>
        <v>0</v>
      </c>
      <c r="S258" s="271">
        <f t="shared" si="128"/>
        <v>0</v>
      </c>
      <c r="T258" s="134">
        <f>S258-R258</f>
        <v>0</v>
      </c>
      <c r="U258" s="122">
        <f>Q258-P258</f>
        <v>0</v>
      </c>
      <c r="V258" s="122"/>
      <c r="W258" s="122">
        <f t="shared" si="125"/>
        <v>0</v>
      </c>
    </row>
    <row r="259" spans="1:23" s="158" customFormat="1" ht="69" customHeight="1" hidden="1">
      <c r="A259" s="207" t="s">
        <v>533</v>
      </c>
      <c r="B259" s="207" t="s">
        <v>451</v>
      </c>
      <c r="C259" s="207" t="s">
        <v>212</v>
      </c>
      <c r="D259" s="224" t="s">
        <v>111</v>
      </c>
      <c r="E259" s="225">
        <f t="shared" si="134"/>
        <v>0</v>
      </c>
      <c r="F259" s="276"/>
      <c r="G259" s="276"/>
      <c r="H259" s="276"/>
      <c r="I259" s="276"/>
      <c r="J259" s="262"/>
      <c r="K259" s="358"/>
      <c r="L259" s="358"/>
      <c r="M259" s="289"/>
      <c r="N259" s="289"/>
      <c r="O259" s="276"/>
      <c r="P259" s="289"/>
      <c r="Q259" s="289"/>
      <c r="R259" s="225">
        <f t="shared" si="133"/>
        <v>0</v>
      </c>
      <c r="S259" s="271"/>
      <c r="T259" s="134"/>
      <c r="U259" s="122"/>
      <c r="V259" s="122"/>
      <c r="W259" s="122"/>
    </row>
    <row r="260" spans="1:23" s="158" customFormat="1" ht="87.75" customHeight="1" hidden="1">
      <c r="A260" s="207" t="s">
        <v>532</v>
      </c>
      <c r="B260" s="207" t="s">
        <v>378</v>
      </c>
      <c r="C260" s="207" t="s">
        <v>212</v>
      </c>
      <c r="D260" s="224" t="s">
        <v>117</v>
      </c>
      <c r="E260" s="225">
        <f t="shared" si="134"/>
        <v>0</v>
      </c>
      <c r="F260" s="225"/>
      <c r="G260" s="225"/>
      <c r="H260" s="225"/>
      <c r="I260" s="225"/>
      <c r="J260" s="262">
        <f>+K260+O260</f>
        <v>0</v>
      </c>
      <c r="K260" s="262"/>
      <c r="L260" s="262"/>
      <c r="M260" s="225"/>
      <c r="N260" s="225"/>
      <c r="O260" s="225"/>
      <c r="P260" s="225"/>
      <c r="Q260" s="225"/>
      <c r="R260" s="225">
        <f t="shared" si="133"/>
        <v>0</v>
      </c>
      <c r="S260" s="271">
        <f>+E260+J260</f>
        <v>0</v>
      </c>
      <c r="T260" s="134">
        <f>S260-R260</f>
        <v>0</v>
      </c>
      <c r="U260" s="122">
        <f>Q260-P260</f>
        <v>0</v>
      </c>
      <c r="V260" s="122"/>
      <c r="W260" s="122">
        <f>P260-O260</f>
        <v>0</v>
      </c>
    </row>
    <row r="261" spans="1:23" s="158" customFormat="1" ht="104.25" customHeight="1" hidden="1">
      <c r="A261" s="207" t="s">
        <v>187</v>
      </c>
      <c r="B261" s="207" t="s">
        <v>186</v>
      </c>
      <c r="C261" s="207" t="s">
        <v>212</v>
      </c>
      <c r="D261" s="224" t="s">
        <v>192</v>
      </c>
      <c r="E261" s="225">
        <f t="shared" si="134"/>
        <v>0</v>
      </c>
      <c r="F261" s="225"/>
      <c r="G261" s="225"/>
      <c r="H261" s="225"/>
      <c r="I261" s="225"/>
      <c r="J261" s="262"/>
      <c r="K261" s="262"/>
      <c r="L261" s="262"/>
      <c r="M261" s="225"/>
      <c r="N261" s="225"/>
      <c r="O261" s="225"/>
      <c r="P261" s="225"/>
      <c r="Q261" s="225"/>
      <c r="R261" s="225">
        <f t="shared" si="133"/>
        <v>0</v>
      </c>
      <c r="S261" s="271"/>
      <c r="T261" s="134"/>
      <c r="U261" s="122"/>
      <c r="V261" s="122"/>
      <c r="W261" s="122"/>
    </row>
    <row r="262" spans="1:23" s="158" customFormat="1" ht="86.25" customHeight="1" hidden="1">
      <c r="A262" s="214">
        <v>3719710</v>
      </c>
      <c r="B262" s="214">
        <v>9710</v>
      </c>
      <c r="C262" s="213" t="s">
        <v>212</v>
      </c>
      <c r="D262" s="226" t="s">
        <v>534</v>
      </c>
      <c r="E262" s="225">
        <f t="shared" si="134"/>
        <v>0</v>
      </c>
      <c r="F262" s="225"/>
      <c r="G262" s="225"/>
      <c r="H262" s="225"/>
      <c r="I262" s="225"/>
      <c r="J262" s="262">
        <f>+K262+O262</f>
        <v>0</v>
      </c>
      <c r="K262" s="262"/>
      <c r="L262" s="262"/>
      <c r="M262" s="225"/>
      <c r="N262" s="225"/>
      <c r="O262" s="225"/>
      <c r="P262" s="225"/>
      <c r="Q262" s="225"/>
      <c r="R262" s="225">
        <f t="shared" si="133"/>
        <v>0</v>
      </c>
      <c r="S262" s="271">
        <f aca="true" t="shared" si="135" ref="S262:S273">+E262+J262</f>
        <v>0</v>
      </c>
      <c r="T262" s="134">
        <f aca="true" t="shared" si="136" ref="T262:T272">S262-R262</f>
        <v>0</v>
      </c>
      <c r="U262" s="122">
        <f aca="true" t="shared" si="137" ref="U262:U273">Q262-P262</f>
        <v>0</v>
      </c>
      <c r="V262" s="122"/>
      <c r="W262" s="122">
        <f aca="true" t="shared" si="138" ref="W262:W273">P262-O262</f>
        <v>0</v>
      </c>
    </row>
    <row r="263" spans="1:23" s="141" customFormat="1" ht="36" customHeight="1" hidden="1">
      <c r="A263" s="214">
        <v>3719770</v>
      </c>
      <c r="B263" s="214">
        <v>9770</v>
      </c>
      <c r="C263" s="213" t="s">
        <v>212</v>
      </c>
      <c r="D263" s="226" t="s">
        <v>456</v>
      </c>
      <c r="E263" s="225">
        <f t="shared" si="134"/>
        <v>0</v>
      </c>
      <c r="F263" s="225"/>
      <c r="G263" s="225"/>
      <c r="H263" s="225"/>
      <c r="I263" s="225"/>
      <c r="J263" s="262"/>
      <c r="K263" s="338"/>
      <c r="L263" s="338"/>
      <c r="M263" s="279"/>
      <c r="N263" s="279"/>
      <c r="O263" s="225"/>
      <c r="P263" s="279"/>
      <c r="Q263" s="279"/>
      <c r="R263" s="225">
        <f t="shared" si="133"/>
        <v>0</v>
      </c>
      <c r="S263" s="271">
        <f t="shared" si="135"/>
        <v>0</v>
      </c>
      <c r="T263" s="134">
        <f t="shared" si="136"/>
        <v>0</v>
      </c>
      <c r="U263" s="122">
        <f t="shared" si="137"/>
        <v>0</v>
      </c>
      <c r="V263" s="122"/>
      <c r="W263" s="122">
        <f t="shared" si="138"/>
        <v>0</v>
      </c>
    </row>
    <row r="264" spans="1:23" s="89" customFormat="1" ht="51" customHeight="1" hidden="1">
      <c r="A264" s="57" t="s">
        <v>112</v>
      </c>
      <c r="B264" s="57" t="s">
        <v>113</v>
      </c>
      <c r="C264" s="57" t="s">
        <v>212</v>
      </c>
      <c r="D264" s="3" t="s">
        <v>114</v>
      </c>
      <c r="E264" s="12">
        <f t="shared" si="134"/>
        <v>0</v>
      </c>
      <c r="F264" s="51"/>
      <c r="G264" s="51"/>
      <c r="H264" s="51"/>
      <c r="I264" s="51"/>
      <c r="J264" s="327">
        <f aca="true" t="shared" si="139" ref="J264:J272">+K264+O264</f>
        <v>0</v>
      </c>
      <c r="K264" s="359"/>
      <c r="L264" s="359"/>
      <c r="M264" s="51"/>
      <c r="N264" s="51"/>
      <c r="O264" s="51"/>
      <c r="P264" s="51"/>
      <c r="Q264" s="51"/>
      <c r="R264" s="11">
        <f t="shared" si="133"/>
        <v>0</v>
      </c>
      <c r="S264" s="271">
        <f t="shared" si="135"/>
        <v>0</v>
      </c>
      <c r="T264" s="58">
        <f t="shared" si="136"/>
        <v>0</v>
      </c>
      <c r="U264" s="95">
        <f t="shared" si="137"/>
        <v>0</v>
      </c>
      <c r="V264" s="95"/>
      <c r="W264" s="95">
        <f t="shared" si="138"/>
        <v>0</v>
      </c>
    </row>
    <row r="265" spans="1:32" s="255" customFormat="1" ht="86.25" customHeight="1" hidden="1">
      <c r="A265" s="257" t="s">
        <v>284</v>
      </c>
      <c r="B265" s="257" t="s">
        <v>632</v>
      </c>
      <c r="C265" s="257" t="s">
        <v>212</v>
      </c>
      <c r="D265" s="258" t="s">
        <v>558</v>
      </c>
      <c r="E265" s="283">
        <f t="shared" si="134"/>
        <v>0</v>
      </c>
      <c r="F265" s="283"/>
      <c r="G265" s="283"/>
      <c r="H265" s="283"/>
      <c r="I265" s="283"/>
      <c r="J265" s="360">
        <f t="shared" si="139"/>
        <v>0</v>
      </c>
      <c r="K265" s="360"/>
      <c r="L265" s="360"/>
      <c r="M265" s="283"/>
      <c r="N265" s="283"/>
      <c r="O265" s="283"/>
      <c r="P265" s="225"/>
      <c r="Q265" s="225"/>
      <c r="R265" s="283">
        <f t="shared" si="133"/>
        <v>0</v>
      </c>
      <c r="S265" s="271">
        <f t="shared" si="135"/>
        <v>0</v>
      </c>
      <c r="T265" s="134">
        <f t="shared" si="136"/>
        <v>0</v>
      </c>
      <c r="U265" s="122">
        <f t="shared" si="137"/>
        <v>0</v>
      </c>
      <c r="V265" s="122"/>
      <c r="W265" s="122">
        <f t="shared" si="138"/>
        <v>0</v>
      </c>
      <c r="X265" s="158"/>
      <c r="Y265" s="158"/>
      <c r="Z265" s="158"/>
      <c r="AA265" s="158"/>
      <c r="AB265" s="158"/>
      <c r="AC265" s="158"/>
      <c r="AD265" s="158"/>
      <c r="AE265" s="158"/>
      <c r="AF265" s="158"/>
    </row>
    <row r="266" spans="1:23" s="1" customFormat="1" ht="66.75" customHeight="1" hidden="1">
      <c r="A266" s="56" t="s">
        <v>290</v>
      </c>
      <c r="B266" s="56" t="s">
        <v>580</v>
      </c>
      <c r="C266" s="56" t="s">
        <v>212</v>
      </c>
      <c r="D266" s="3" t="s">
        <v>581</v>
      </c>
      <c r="E266" s="11">
        <f t="shared" si="134"/>
        <v>0</v>
      </c>
      <c r="F266" s="11"/>
      <c r="G266" s="11"/>
      <c r="H266" s="11"/>
      <c r="I266" s="11"/>
      <c r="J266" s="327">
        <f t="shared" si="139"/>
        <v>0</v>
      </c>
      <c r="K266" s="361"/>
      <c r="L266" s="361"/>
      <c r="M266" s="11"/>
      <c r="N266" s="11"/>
      <c r="O266" s="11"/>
      <c r="P266" s="11"/>
      <c r="Q266" s="11"/>
      <c r="R266" s="11">
        <f t="shared" si="133"/>
        <v>0</v>
      </c>
      <c r="S266" s="271">
        <f t="shared" si="135"/>
        <v>0</v>
      </c>
      <c r="T266" s="58">
        <f t="shared" si="136"/>
        <v>0</v>
      </c>
      <c r="U266" s="95">
        <f t="shared" si="137"/>
        <v>0</v>
      </c>
      <c r="V266" s="95"/>
      <c r="W266" s="95">
        <f t="shared" si="138"/>
        <v>0</v>
      </c>
    </row>
    <row r="267" spans="1:32" s="256" customFormat="1" ht="132.75" customHeight="1" hidden="1">
      <c r="A267" s="257" t="s">
        <v>284</v>
      </c>
      <c r="B267" s="257" t="s">
        <v>287</v>
      </c>
      <c r="C267" s="257" t="s">
        <v>212</v>
      </c>
      <c r="D267" s="258" t="s">
        <v>11</v>
      </c>
      <c r="E267" s="259">
        <f t="shared" si="134"/>
        <v>0</v>
      </c>
      <c r="F267" s="259"/>
      <c r="G267" s="259"/>
      <c r="H267" s="259"/>
      <c r="I267" s="259"/>
      <c r="J267" s="362">
        <f t="shared" si="139"/>
        <v>0</v>
      </c>
      <c r="K267" s="363"/>
      <c r="L267" s="363"/>
      <c r="M267" s="259"/>
      <c r="N267" s="259"/>
      <c r="O267" s="259"/>
      <c r="P267" s="51"/>
      <c r="Q267" s="51"/>
      <c r="R267" s="259">
        <f t="shared" si="133"/>
        <v>0</v>
      </c>
      <c r="S267" s="271">
        <f t="shared" si="135"/>
        <v>0</v>
      </c>
      <c r="T267" s="58">
        <f t="shared" si="136"/>
        <v>0</v>
      </c>
      <c r="U267" s="95">
        <f t="shared" si="137"/>
        <v>0</v>
      </c>
      <c r="V267" s="95"/>
      <c r="W267" s="95">
        <f t="shared" si="138"/>
        <v>0</v>
      </c>
      <c r="X267" s="1"/>
      <c r="Y267" s="1"/>
      <c r="Z267" s="1"/>
      <c r="AA267" s="1"/>
      <c r="AB267" s="1"/>
      <c r="AC267" s="1"/>
      <c r="AD267" s="1"/>
      <c r="AE267" s="1"/>
      <c r="AF267" s="1"/>
    </row>
    <row r="268" spans="1:23" s="1" customFormat="1" ht="35.25" customHeight="1" hidden="1">
      <c r="A268" s="90">
        <v>3719610</v>
      </c>
      <c r="B268" s="90">
        <v>9610</v>
      </c>
      <c r="C268" s="57" t="s">
        <v>212</v>
      </c>
      <c r="D268" s="55" t="s">
        <v>60</v>
      </c>
      <c r="E268" s="51">
        <f t="shared" si="134"/>
        <v>0</v>
      </c>
      <c r="F268" s="51"/>
      <c r="G268" s="51"/>
      <c r="H268" s="51"/>
      <c r="I268" s="51"/>
      <c r="J268" s="327">
        <f t="shared" si="139"/>
        <v>0</v>
      </c>
      <c r="K268" s="359"/>
      <c r="L268" s="359"/>
      <c r="M268" s="51"/>
      <c r="N268" s="51"/>
      <c r="O268" s="51"/>
      <c r="P268" s="51"/>
      <c r="Q268" s="51"/>
      <c r="R268" s="51">
        <f t="shared" si="133"/>
        <v>0</v>
      </c>
      <c r="S268" s="271">
        <f t="shared" si="135"/>
        <v>0</v>
      </c>
      <c r="T268" s="58">
        <f t="shared" si="136"/>
        <v>0</v>
      </c>
      <c r="U268" s="95">
        <f t="shared" si="137"/>
        <v>0</v>
      </c>
      <c r="V268" s="95"/>
      <c r="W268" s="95">
        <f t="shared" si="138"/>
        <v>0</v>
      </c>
    </row>
    <row r="269" spans="1:23" s="54" customFormat="1" ht="94.5" customHeight="1" hidden="1">
      <c r="A269" s="56" t="s">
        <v>187</v>
      </c>
      <c r="B269" s="56" t="s">
        <v>186</v>
      </c>
      <c r="C269" s="56" t="s">
        <v>212</v>
      </c>
      <c r="D269" s="3" t="s">
        <v>192</v>
      </c>
      <c r="E269" s="11">
        <f t="shared" si="134"/>
        <v>0</v>
      </c>
      <c r="F269" s="11"/>
      <c r="G269" s="11"/>
      <c r="H269" s="11"/>
      <c r="I269" s="11"/>
      <c r="J269" s="327">
        <f t="shared" si="139"/>
        <v>0</v>
      </c>
      <c r="K269" s="327"/>
      <c r="L269" s="327"/>
      <c r="M269" s="11"/>
      <c r="N269" s="11"/>
      <c r="O269" s="11"/>
      <c r="P269" s="11"/>
      <c r="Q269" s="11"/>
      <c r="R269" s="11">
        <f t="shared" si="133"/>
        <v>0</v>
      </c>
      <c r="S269" s="271">
        <f t="shared" si="135"/>
        <v>0</v>
      </c>
      <c r="T269" s="58">
        <f t="shared" si="136"/>
        <v>0</v>
      </c>
      <c r="U269" s="95">
        <f t="shared" si="137"/>
        <v>0</v>
      </c>
      <c r="V269" s="95"/>
      <c r="W269" s="95">
        <f t="shared" si="138"/>
        <v>0</v>
      </c>
    </row>
    <row r="270" spans="1:23" s="54" customFormat="1" ht="54" customHeight="1" hidden="1">
      <c r="A270" s="56" t="s">
        <v>112</v>
      </c>
      <c r="B270" s="56" t="s">
        <v>113</v>
      </c>
      <c r="C270" s="56" t="s">
        <v>212</v>
      </c>
      <c r="D270" s="3" t="s">
        <v>114</v>
      </c>
      <c r="E270" s="11">
        <f t="shared" si="134"/>
        <v>0</v>
      </c>
      <c r="F270" s="11"/>
      <c r="G270" s="11"/>
      <c r="H270" s="11"/>
      <c r="I270" s="11"/>
      <c r="J270" s="327">
        <f t="shared" si="139"/>
        <v>0</v>
      </c>
      <c r="K270" s="327"/>
      <c r="L270" s="327"/>
      <c r="M270" s="11"/>
      <c r="N270" s="11"/>
      <c r="O270" s="11"/>
      <c r="P270" s="11"/>
      <c r="Q270" s="11"/>
      <c r="R270" s="11">
        <f t="shared" si="133"/>
        <v>0</v>
      </c>
      <c r="S270" s="271">
        <f t="shared" si="135"/>
        <v>0</v>
      </c>
      <c r="T270" s="58">
        <f t="shared" si="136"/>
        <v>0</v>
      </c>
      <c r="U270" s="95">
        <f t="shared" si="137"/>
        <v>0</v>
      </c>
      <c r="V270" s="95"/>
      <c r="W270" s="95">
        <f t="shared" si="138"/>
        <v>0</v>
      </c>
    </row>
    <row r="271" spans="1:23" s="158" customFormat="1" ht="30" customHeight="1" hidden="1">
      <c r="A271" s="207"/>
      <c r="B271" s="207"/>
      <c r="C271" s="207"/>
      <c r="D271" s="291"/>
      <c r="E271" s="225">
        <f t="shared" si="134"/>
        <v>0</v>
      </c>
      <c r="F271" s="225"/>
      <c r="G271" s="225"/>
      <c r="H271" s="225"/>
      <c r="I271" s="225"/>
      <c r="J271" s="328">
        <f t="shared" si="139"/>
        <v>0</v>
      </c>
      <c r="K271" s="262"/>
      <c r="L271" s="262"/>
      <c r="M271" s="225"/>
      <c r="N271" s="225"/>
      <c r="O271" s="225"/>
      <c r="P271" s="225"/>
      <c r="Q271" s="225"/>
      <c r="R271" s="225">
        <f t="shared" si="133"/>
        <v>0</v>
      </c>
      <c r="S271" s="271">
        <f t="shared" si="135"/>
        <v>0</v>
      </c>
      <c r="T271" s="134">
        <f t="shared" si="136"/>
        <v>0</v>
      </c>
      <c r="U271" s="122">
        <f t="shared" si="137"/>
        <v>0</v>
      </c>
      <c r="V271" s="122"/>
      <c r="W271" s="122">
        <f t="shared" si="138"/>
        <v>0</v>
      </c>
    </row>
    <row r="272" spans="1:23" s="1" customFormat="1" ht="73.5" customHeight="1" hidden="1">
      <c r="A272" s="56" t="s">
        <v>440</v>
      </c>
      <c r="B272" s="56" t="s">
        <v>438</v>
      </c>
      <c r="C272" s="56" t="s">
        <v>212</v>
      </c>
      <c r="D272" s="2" t="s">
        <v>644</v>
      </c>
      <c r="E272" s="11">
        <f t="shared" si="134"/>
        <v>0</v>
      </c>
      <c r="F272" s="11"/>
      <c r="G272" s="11"/>
      <c r="H272" s="11"/>
      <c r="I272" s="11"/>
      <c r="J272" s="327">
        <f t="shared" si="139"/>
        <v>0</v>
      </c>
      <c r="K272" s="361"/>
      <c r="L272" s="361"/>
      <c r="M272" s="11"/>
      <c r="N272" s="11"/>
      <c r="O272" s="11"/>
      <c r="P272" s="11"/>
      <c r="Q272" s="11"/>
      <c r="R272" s="11">
        <f t="shared" si="133"/>
        <v>0</v>
      </c>
      <c r="S272" s="271">
        <f t="shared" si="135"/>
        <v>0</v>
      </c>
      <c r="T272" s="58">
        <f t="shared" si="136"/>
        <v>0</v>
      </c>
      <c r="U272" s="95">
        <f t="shared" si="137"/>
        <v>0</v>
      </c>
      <c r="V272" s="95"/>
      <c r="W272" s="95">
        <f t="shared" si="138"/>
        <v>0</v>
      </c>
    </row>
    <row r="273" spans="1:23" s="135" customFormat="1" ht="18.75">
      <c r="A273" s="280" t="s">
        <v>98</v>
      </c>
      <c r="B273" s="280" t="s">
        <v>98</v>
      </c>
      <c r="C273" s="280" t="s">
        <v>98</v>
      </c>
      <c r="D273" s="265" t="s">
        <v>91</v>
      </c>
      <c r="E273" s="264">
        <f aca="true" t="shared" si="140" ref="E273:R273">E15+E26+E37+E56+E81+E127+E134+E235+E253</f>
        <v>1611500</v>
      </c>
      <c r="F273" s="264">
        <f t="shared" si="140"/>
        <v>1611500</v>
      </c>
      <c r="G273" s="264">
        <f t="shared" si="140"/>
        <v>1288000</v>
      </c>
      <c r="H273" s="264">
        <f t="shared" si="140"/>
        <v>40100</v>
      </c>
      <c r="I273" s="232">
        <f t="shared" si="140"/>
        <v>0</v>
      </c>
      <c r="J273" s="264">
        <f t="shared" si="140"/>
        <v>28100</v>
      </c>
      <c r="K273" s="264">
        <f t="shared" si="140"/>
        <v>0</v>
      </c>
      <c r="L273" s="264">
        <f t="shared" si="140"/>
        <v>28100</v>
      </c>
      <c r="M273" s="133">
        <f t="shared" si="140"/>
        <v>0</v>
      </c>
      <c r="N273" s="133">
        <f t="shared" si="140"/>
        <v>0</v>
      </c>
      <c r="O273" s="133">
        <f t="shared" si="140"/>
        <v>0</v>
      </c>
      <c r="P273" s="133">
        <f t="shared" si="140"/>
        <v>0</v>
      </c>
      <c r="Q273" s="133">
        <f t="shared" si="140"/>
        <v>0</v>
      </c>
      <c r="R273" s="264">
        <f t="shared" si="140"/>
        <v>1639600</v>
      </c>
      <c r="S273" s="271">
        <f t="shared" si="135"/>
        <v>1639600</v>
      </c>
      <c r="T273" s="134">
        <f>SUM(T15:T272)</f>
        <v>0</v>
      </c>
      <c r="U273" s="122">
        <f t="shared" si="137"/>
        <v>0</v>
      </c>
      <c r="V273" s="122"/>
      <c r="W273" s="122">
        <f t="shared" si="138"/>
        <v>0</v>
      </c>
    </row>
    <row r="274" spans="1:23" s="141" customFormat="1" ht="18.75" hidden="1">
      <c r="A274" s="292"/>
      <c r="B274" s="292"/>
      <c r="C274" s="292"/>
      <c r="D274" s="293"/>
      <c r="E274" s="294"/>
      <c r="F274" s="294"/>
      <c r="G274" s="295"/>
      <c r="H274" s="295"/>
      <c r="I274" s="295"/>
      <c r="J274" s="295"/>
      <c r="K274" s="295"/>
      <c r="L274" s="295"/>
      <c r="M274" s="295"/>
      <c r="N274" s="295"/>
      <c r="O274" s="295"/>
      <c r="P274" s="295"/>
      <c r="Q274" s="295"/>
      <c r="R274" s="266"/>
      <c r="S274" s="296">
        <v>1</v>
      </c>
      <c r="T274" s="162" t="e">
        <f>T273-дод1!#REF!</f>
        <v>#REF!</v>
      </c>
      <c r="W274" s="163">
        <f>O274-P274</f>
        <v>0</v>
      </c>
    </row>
    <row r="275" spans="1:23" s="141" customFormat="1" ht="20.25" hidden="1">
      <c r="A275" s="292"/>
      <c r="B275" s="292"/>
      <c r="C275" s="292"/>
      <c r="D275" s="205"/>
      <c r="E275" s="164"/>
      <c r="F275" s="234"/>
      <c r="G275" s="165"/>
      <c r="I275" s="166"/>
      <c r="J275" s="167"/>
      <c r="K275" s="167"/>
      <c r="L275" s="167"/>
      <c r="M275" s="164"/>
      <c r="N275" s="167"/>
      <c r="O275" s="45"/>
      <c r="P275" s="168"/>
      <c r="Q275" s="169"/>
      <c r="S275" s="296">
        <v>1</v>
      </c>
      <c r="T275" s="162">
        <f>S275-O275</f>
        <v>1</v>
      </c>
      <c r="W275" s="163"/>
    </row>
    <row r="276" spans="1:19" s="173" customFormat="1" ht="12.75" hidden="1">
      <c r="A276" s="170"/>
      <c r="B276" s="170"/>
      <c r="C276" s="170"/>
      <c r="D276" s="171" t="s">
        <v>578</v>
      </c>
      <c r="E276" s="172">
        <f aca="true" t="shared" si="141" ref="E276:K276">E16+E27+E38+E151+E57+E82+E128+E135+E227+E179+E219+E250+E236+E254+E232+E243</f>
        <v>1611500</v>
      </c>
      <c r="F276" s="172">
        <f t="shared" si="141"/>
        <v>1611500</v>
      </c>
      <c r="G276" s="172">
        <f t="shared" si="141"/>
        <v>1288000</v>
      </c>
      <c r="H276" s="172">
        <f t="shared" si="141"/>
        <v>40100</v>
      </c>
      <c r="I276" s="172">
        <f t="shared" si="141"/>
        <v>0</v>
      </c>
      <c r="J276" s="172">
        <f t="shared" si="141"/>
        <v>28100</v>
      </c>
      <c r="K276" s="172">
        <f t="shared" si="141"/>
        <v>0</v>
      </c>
      <c r="L276" s="172"/>
      <c r="M276" s="172">
        <f aca="true" t="shared" si="142" ref="M276:S276">M16+M27+M38+M151+M57+M82+M128+M135+M227+M179+M219+M250+M236+M254+M232+M243</f>
        <v>0</v>
      </c>
      <c r="N276" s="172">
        <f t="shared" si="142"/>
        <v>0</v>
      </c>
      <c r="O276" s="172">
        <f t="shared" si="142"/>
        <v>0</v>
      </c>
      <c r="P276" s="172">
        <f t="shared" si="142"/>
        <v>0</v>
      </c>
      <c r="Q276" s="172">
        <f t="shared" si="142"/>
        <v>0</v>
      </c>
      <c r="R276" s="172">
        <f t="shared" si="142"/>
        <v>1639600</v>
      </c>
      <c r="S276" s="172">
        <f t="shared" si="142"/>
        <v>1639600</v>
      </c>
    </row>
    <row r="277" spans="1:19" s="72" customFormat="1" ht="12.75" hidden="1">
      <c r="A277" s="71"/>
      <c r="B277" s="71"/>
      <c r="C277" s="71"/>
      <c r="D277" s="70"/>
      <c r="E277" s="70" t="b">
        <f aca="true" t="shared" si="143" ref="E277:K277">E273=E276</f>
        <v>1</v>
      </c>
      <c r="F277" s="70" t="b">
        <f t="shared" si="143"/>
        <v>1</v>
      </c>
      <c r="G277" s="70" t="b">
        <f t="shared" si="143"/>
        <v>1</v>
      </c>
      <c r="H277" s="70" t="b">
        <f t="shared" si="143"/>
        <v>1</v>
      </c>
      <c r="I277" s="70" t="b">
        <f t="shared" si="143"/>
        <v>1</v>
      </c>
      <c r="J277" s="70" t="b">
        <f t="shared" si="143"/>
        <v>1</v>
      </c>
      <c r="K277" s="70" t="b">
        <f t="shared" si="143"/>
        <v>1</v>
      </c>
      <c r="L277" s="70"/>
      <c r="M277" s="70" t="b">
        <f aca="true" t="shared" si="144" ref="M277:S277">M273=M276</f>
        <v>1</v>
      </c>
      <c r="N277" s="70" t="b">
        <f t="shared" si="144"/>
        <v>1</v>
      </c>
      <c r="O277" s="70" t="b">
        <f t="shared" si="144"/>
        <v>1</v>
      </c>
      <c r="P277" s="70" t="b">
        <f t="shared" si="144"/>
        <v>1</v>
      </c>
      <c r="Q277" s="70" t="b">
        <f t="shared" si="144"/>
        <v>1</v>
      </c>
      <c r="R277" s="70" t="b">
        <f t="shared" si="144"/>
        <v>1</v>
      </c>
      <c r="S277" s="70" t="b">
        <f t="shared" si="144"/>
        <v>1</v>
      </c>
    </row>
    <row r="278" spans="1:20" s="275" customFormat="1" ht="12.75" hidden="1">
      <c r="A278" s="297"/>
      <c r="B278" s="297"/>
      <c r="C278" s="297"/>
      <c r="D278" s="281"/>
      <c r="E278" s="74" t="b">
        <f aca="true" t="shared" si="145" ref="E278:K278">E276=E273</f>
        <v>1</v>
      </c>
      <c r="F278" s="74" t="b">
        <f t="shared" si="145"/>
        <v>1</v>
      </c>
      <c r="G278" s="74" t="b">
        <f t="shared" si="145"/>
        <v>1</v>
      </c>
      <c r="H278" s="74" t="b">
        <f t="shared" si="145"/>
        <v>1</v>
      </c>
      <c r="I278" s="74" t="b">
        <f t="shared" si="145"/>
        <v>1</v>
      </c>
      <c r="J278" s="74" t="b">
        <f t="shared" si="145"/>
        <v>1</v>
      </c>
      <c r="K278" s="74" t="b">
        <f t="shared" si="145"/>
        <v>1</v>
      </c>
      <c r="L278" s="74"/>
      <c r="M278" s="74" t="b">
        <f aca="true" t="shared" si="146" ref="M278:S278">M276=M273</f>
        <v>1</v>
      </c>
      <c r="N278" s="74" t="b">
        <f t="shared" si="146"/>
        <v>1</v>
      </c>
      <c r="O278" s="74" t="b">
        <f t="shared" si="146"/>
        <v>1</v>
      </c>
      <c r="P278" s="74" t="b">
        <f t="shared" si="146"/>
        <v>1</v>
      </c>
      <c r="Q278" s="74" t="b">
        <f t="shared" si="146"/>
        <v>1</v>
      </c>
      <c r="R278" s="74" t="b">
        <f t="shared" si="146"/>
        <v>1</v>
      </c>
      <c r="S278" s="74" t="b">
        <f t="shared" si="146"/>
        <v>1</v>
      </c>
      <c r="T278" s="298"/>
    </row>
    <row r="279" spans="1:19" s="275" customFormat="1" ht="12.75" hidden="1">
      <c r="A279" s="297"/>
      <c r="B279" s="297"/>
      <c r="C279" s="297"/>
      <c r="D279" s="281"/>
      <c r="E279" s="281"/>
      <c r="F279" s="281"/>
      <c r="G279" s="281"/>
      <c r="H279" s="281"/>
      <c r="I279" s="281"/>
      <c r="J279" s="281"/>
      <c r="K279" s="281"/>
      <c r="L279" s="281"/>
      <c r="M279" s="281"/>
      <c r="N279" s="281"/>
      <c r="O279" s="281"/>
      <c r="P279" s="281"/>
      <c r="Q279" s="299"/>
      <c r="R279" s="281"/>
      <c r="S279" s="281"/>
    </row>
    <row r="280" spans="1:19" s="275" customFormat="1" ht="12.75" hidden="1">
      <c r="A280" s="297"/>
      <c r="B280" s="297"/>
      <c r="C280" s="297"/>
      <c r="D280" s="281"/>
      <c r="E280" s="281"/>
      <c r="F280" s="281"/>
      <c r="G280" s="281"/>
      <c r="H280" s="281"/>
      <c r="I280" s="281"/>
      <c r="J280" s="281"/>
      <c r="K280" s="281"/>
      <c r="L280" s="281"/>
      <c r="M280" s="281"/>
      <c r="N280" s="281"/>
      <c r="O280" s="281"/>
      <c r="P280" s="300">
        <f>E273+Q273</f>
        <v>1611500</v>
      </c>
      <c r="Q280" s="299"/>
      <c r="R280" s="281"/>
      <c r="S280" s="281"/>
    </row>
    <row r="281" spans="1:19" s="275" customFormat="1" ht="12.75" hidden="1">
      <c r="A281" s="297"/>
      <c r="B281" s="297"/>
      <c r="C281" s="297"/>
      <c r="D281" s="281"/>
      <c r="E281" s="300" t="b">
        <f aca="true" t="shared" si="147" ref="E281:K281">E276=E273</f>
        <v>1</v>
      </c>
      <c r="F281" s="300" t="b">
        <f t="shared" si="147"/>
        <v>1</v>
      </c>
      <c r="G281" s="300" t="b">
        <f t="shared" si="147"/>
        <v>1</v>
      </c>
      <c r="H281" s="300" t="b">
        <f t="shared" si="147"/>
        <v>1</v>
      </c>
      <c r="I281" s="300" t="b">
        <f t="shared" si="147"/>
        <v>1</v>
      </c>
      <c r="J281" s="300" t="b">
        <f t="shared" si="147"/>
        <v>1</v>
      </c>
      <c r="K281" s="300" t="b">
        <f t="shared" si="147"/>
        <v>1</v>
      </c>
      <c r="L281" s="300"/>
      <c r="M281" s="300" t="b">
        <f aca="true" t="shared" si="148" ref="M281:S281">M276=M273</f>
        <v>1</v>
      </c>
      <c r="N281" s="300" t="b">
        <f t="shared" si="148"/>
        <v>1</v>
      </c>
      <c r="O281" s="300" t="b">
        <f t="shared" si="148"/>
        <v>1</v>
      </c>
      <c r="P281" s="300" t="b">
        <f t="shared" si="148"/>
        <v>1</v>
      </c>
      <c r="Q281" s="300" t="b">
        <f t="shared" si="148"/>
        <v>1</v>
      </c>
      <c r="R281" s="300" t="b">
        <f t="shared" si="148"/>
        <v>1</v>
      </c>
      <c r="S281" s="300" t="b">
        <f t="shared" si="148"/>
        <v>1</v>
      </c>
    </row>
    <row r="282" spans="1:19" s="275" customFormat="1" ht="12.75" hidden="1">
      <c r="A282" s="297"/>
      <c r="B282" s="297"/>
      <c r="C282" s="297"/>
      <c r="D282" s="281"/>
      <c r="E282" s="281"/>
      <c r="F282" s="281"/>
      <c r="G282" s="281"/>
      <c r="H282" s="281"/>
      <c r="I282" s="281"/>
      <c r="J282" s="281"/>
      <c r="K282" s="281"/>
      <c r="L282" s="281"/>
      <c r="M282" s="281"/>
      <c r="N282" s="281"/>
      <c r="O282" s="281"/>
      <c r="P282" s="281"/>
      <c r="Q282" s="299"/>
      <c r="R282" s="281"/>
      <c r="S282" s="281"/>
    </row>
    <row r="283" spans="1:19" s="275" customFormat="1" ht="12.75" hidden="1">
      <c r="A283" s="297"/>
      <c r="B283" s="297"/>
      <c r="C283" s="297"/>
      <c r="D283" s="281"/>
      <c r="E283" s="281"/>
      <c r="F283" s="281"/>
      <c r="G283" s="281"/>
      <c r="H283" s="281"/>
      <c r="I283" s="281"/>
      <c r="J283" s="281"/>
      <c r="K283" s="281"/>
      <c r="L283" s="281"/>
      <c r="M283" s="281"/>
      <c r="N283" s="281"/>
      <c r="O283" s="281"/>
      <c r="P283" s="281"/>
      <c r="Q283" s="299"/>
      <c r="R283" s="281"/>
      <c r="S283" s="281"/>
    </row>
    <row r="284" spans="1:19" s="275" customFormat="1" ht="12.75" hidden="1">
      <c r="A284" s="297"/>
      <c r="B284" s="297"/>
      <c r="C284" s="297"/>
      <c r="D284" s="281"/>
      <c r="E284" s="281"/>
      <c r="F284" s="281"/>
      <c r="G284" s="281"/>
      <c r="H284" s="281"/>
      <c r="I284" s="281"/>
      <c r="J284" s="281"/>
      <c r="K284" s="281"/>
      <c r="L284" s="281"/>
      <c r="M284" s="281"/>
      <c r="N284" s="281"/>
      <c r="O284" s="281"/>
      <c r="P284" s="281"/>
      <c r="Q284" s="299"/>
      <c r="R284" s="300">
        <f>E273+J273</f>
        <v>1639600</v>
      </c>
      <c r="S284" s="281"/>
    </row>
    <row r="285" spans="7:18" s="275" customFormat="1" ht="12.75" hidden="1">
      <c r="G285" s="300">
        <f>F273+Q273+I273+E256</f>
        <v>1611500</v>
      </c>
      <c r="H285" s="281"/>
      <c r="I285" s="281"/>
      <c r="J285" s="281"/>
      <c r="K285" s="281"/>
      <c r="L285" s="281"/>
      <c r="M285" s="281"/>
      <c r="N285" s="281"/>
      <c r="O285" s="281"/>
      <c r="P285" s="281"/>
      <c r="Q285" s="299"/>
      <c r="R285" s="300">
        <f>P273-Q273</f>
        <v>0</v>
      </c>
    </row>
    <row r="286" spans="1:19" s="275" customFormat="1" ht="12.75" hidden="1">
      <c r="A286" s="297"/>
      <c r="B286" s="297"/>
      <c r="C286" s="297"/>
      <c r="D286" s="281"/>
      <c r="E286" s="281"/>
      <c r="F286" s="281"/>
      <c r="G286" s="281"/>
      <c r="H286" s="281"/>
      <c r="I286" s="281"/>
      <c r="J286" s="281"/>
      <c r="K286" s="281"/>
      <c r="L286" s="281"/>
      <c r="M286" s="281"/>
      <c r="N286" s="281"/>
      <c r="O286" s="281"/>
      <c r="P286" s="281"/>
      <c r="Q286" s="299"/>
      <c r="R286" s="281"/>
      <c r="S286" s="281"/>
    </row>
    <row r="287" spans="4:13" ht="33.75" customHeight="1">
      <c r="D287" s="205" t="s">
        <v>637</v>
      </c>
      <c r="M287" s="45" t="s">
        <v>638</v>
      </c>
    </row>
  </sheetData>
  <sheetProtection/>
  <autoFilter ref="S2:S286"/>
  <mergeCells count="31">
    <mergeCell ref="B1:C1"/>
    <mergeCell ref="B2:C2"/>
    <mergeCell ref="B3:C3"/>
    <mergeCell ref="B4:C4"/>
    <mergeCell ref="J8:Q8"/>
    <mergeCell ref="A6:R6"/>
    <mergeCell ref="A8:A13"/>
    <mergeCell ref="E9:E13"/>
    <mergeCell ref="K9:K13"/>
    <mergeCell ref="B8:B13"/>
    <mergeCell ref="C8:C13"/>
    <mergeCell ref="L9:L13"/>
    <mergeCell ref="R8:R13"/>
    <mergeCell ref="P10:P13"/>
    <mergeCell ref="G9:H10"/>
    <mergeCell ref="G11:G13"/>
    <mergeCell ref="O9:O13"/>
    <mergeCell ref="J9:J13"/>
    <mergeCell ref="M11:M13"/>
    <mergeCell ref="N11:N13"/>
    <mergeCell ref="M9:N10"/>
    <mergeCell ref="N2:R2"/>
    <mergeCell ref="N3:R3"/>
    <mergeCell ref="N4:R4"/>
    <mergeCell ref="D8:D13"/>
    <mergeCell ref="A5:R5"/>
    <mergeCell ref="Q11:Q13"/>
    <mergeCell ref="E8:I8"/>
    <mergeCell ref="F9:F13"/>
    <mergeCell ref="H11:H13"/>
    <mergeCell ref="I9:I13"/>
  </mergeCells>
  <printOptions horizontalCentered="1"/>
  <pageMargins left="0.1968503937007874" right="0.1968503937007874" top="0.86" bottom="0.15748031496062992" header="0.15748031496062992" footer="0.15748031496062992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tabSelected="1" view="pageBreakPreview" zoomScaleSheetLayoutView="100" workbookViewId="0" topLeftCell="A7">
      <selection activeCell="H15" sqref="H15"/>
    </sheetView>
  </sheetViews>
  <sheetFormatPr defaultColWidth="9.00390625" defaultRowHeight="12.75"/>
  <cols>
    <col min="1" max="1" width="17.375" style="0" customWidth="1"/>
    <col min="2" max="2" width="16.625" style="0" customWidth="1"/>
    <col min="3" max="3" width="41.125" style="0" customWidth="1"/>
    <col min="4" max="4" width="14.875" style="0" customWidth="1"/>
  </cols>
  <sheetData>
    <row r="1" spans="1:4" ht="15.75" customHeight="1">
      <c r="A1" s="575"/>
      <c r="B1" s="301"/>
      <c r="C1" s="576" t="s">
        <v>85</v>
      </c>
      <c r="D1" s="576"/>
    </row>
    <row r="2" spans="1:4" ht="15.75" customHeight="1">
      <c r="A2" s="575"/>
      <c r="B2" s="301"/>
      <c r="C2" s="576" t="s">
        <v>64</v>
      </c>
      <c r="D2" s="576"/>
    </row>
    <row r="3" spans="1:4" ht="15.75" customHeight="1">
      <c r="A3" s="575"/>
      <c r="B3" s="301"/>
      <c r="C3" s="577" t="s">
        <v>84</v>
      </c>
      <c r="D3" s="577"/>
    </row>
    <row r="4" spans="1:3" ht="13.5" customHeight="1">
      <c r="A4" s="575"/>
      <c r="B4" s="578"/>
      <c r="C4" s="578"/>
    </row>
    <row r="5" spans="1:4" ht="36.75" customHeight="1">
      <c r="A5" s="572" t="s">
        <v>361</v>
      </c>
      <c r="B5" s="572"/>
      <c r="C5" s="572"/>
      <c r="D5" s="572"/>
    </row>
    <row r="6" spans="1:3" ht="24" customHeight="1">
      <c r="A6" s="302" t="s">
        <v>683</v>
      </c>
      <c r="B6" s="303"/>
      <c r="C6" s="303"/>
    </row>
    <row r="7" spans="1:3" ht="12.75">
      <c r="A7" s="304" t="s">
        <v>621</v>
      </c>
      <c r="B7" s="305"/>
      <c r="C7" s="305"/>
    </row>
    <row r="8" ht="14.25" customHeight="1">
      <c r="A8" s="306"/>
    </row>
    <row r="9" spans="1:3" ht="15.75">
      <c r="A9" s="568" t="s">
        <v>66</v>
      </c>
      <c r="B9" s="568"/>
      <c r="C9" s="568"/>
    </row>
    <row r="10" spans="1:4" ht="14.25" customHeight="1">
      <c r="A10" s="307"/>
      <c r="D10" s="307" t="s">
        <v>36</v>
      </c>
    </row>
    <row r="11" spans="1:4" ht="43.5" customHeight="1">
      <c r="A11" s="308" t="s">
        <v>67</v>
      </c>
      <c r="B11" s="573" t="s">
        <v>68</v>
      </c>
      <c r="C11" s="574"/>
      <c r="D11" s="308" t="s">
        <v>619</v>
      </c>
    </row>
    <row r="12" spans="1:4" ht="12.75">
      <c r="A12" s="309">
        <v>1</v>
      </c>
      <c r="B12" s="309">
        <v>2</v>
      </c>
      <c r="C12" s="309">
        <v>3</v>
      </c>
      <c r="D12" s="310"/>
    </row>
    <row r="13" spans="1:4" ht="17.25" customHeight="1">
      <c r="A13" s="563" t="s">
        <v>69</v>
      </c>
      <c r="B13" s="563"/>
      <c r="C13" s="563"/>
      <c r="D13" s="311"/>
    </row>
    <row r="14" spans="1:4" ht="42.75" customHeight="1">
      <c r="A14" s="313">
        <v>41030600</v>
      </c>
      <c r="B14" s="564" t="s">
        <v>189</v>
      </c>
      <c r="C14" s="565"/>
      <c r="D14" s="324">
        <v>1449400</v>
      </c>
    </row>
    <row r="15" spans="1:4" ht="15" customHeight="1">
      <c r="A15" s="308">
        <v>99000000000</v>
      </c>
      <c r="B15" s="566" t="s">
        <v>88</v>
      </c>
      <c r="C15" s="567"/>
      <c r="D15" s="323">
        <v>1449400</v>
      </c>
    </row>
    <row r="16" spans="1:4" ht="32.25" customHeight="1" hidden="1">
      <c r="A16" s="308"/>
      <c r="B16" s="312" t="s">
        <v>72</v>
      </c>
      <c r="C16" s="308"/>
      <c r="D16" s="323"/>
    </row>
    <row r="17" spans="1:4" ht="17.25" customHeight="1">
      <c r="A17" s="563" t="s">
        <v>73</v>
      </c>
      <c r="B17" s="563"/>
      <c r="C17" s="563"/>
      <c r="D17" s="323"/>
    </row>
    <row r="18" spans="1:4" ht="33.75" customHeight="1" hidden="1">
      <c r="A18" s="308"/>
      <c r="B18" s="312" t="s">
        <v>70</v>
      </c>
      <c r="C18" s="308"/>
      <c r="D18" s="323"/>
    </row>
    <row r="19" spans="1:4" ht="27" customHeight="1" hidden="1">
      <c r="A19" s="308"/>
      <c r="B19" s="312" t="s">
        <v>71</v>
      </c>
      <c r="C19" s="308"/>
      <c r="D19" s="323"/>
    </row>
    <row r="20" spans="1:4" ht="27.75" customHeight="1" hidden="1">
      <c r="A20" s="308"/>
      <c r="B20" s="312" t="s">
        <v>72</v>
      </c>
      <c r="C20" s="308"/>
      <c r="D20" s="323"/>
    </row>
    <row r="21" spans="1:4" ht="15">
      <c r="A21" s="308" t="s">
        <v>74</v>
      </c>
      <c r="B21" s="564" t="s">
        <v>75</v>
      </c>
      <c r="C21" s="565"/>
      <c r="D21" s="324">
        <f>D22</f>
        <v>1449400</v>
      </c>
    </row>
    <row r="22" spans="1:4" ht="15" customHeight="1">
      <c r="A22" s="308" t="s">
        <v>74</v>
      </c>
      <c r="B22" s="312" t="s">
        <v>76</v>
      </c>
      <c r="C22" s="308"/>
      <c r="D22" s="323">
        <v>1449400</v>
      </c>
    </row>
    <row r="23" spans="1:4" ht="14.25" customHeight="1">
      <c r="A23" s="308" t="s">
        <v>74</v>
      </c>
      <c r="B23" s="312" t="s">
        <v>77</v>
      </c>
      <c r="C23" s="308"/>
      <c r="D23" s="311"/>
    </row>
    <row r="25" spans="1:3" ht="15.75">
      <c r="A25" s="568" t="s">
        <v>78</v>
      </c>
      <c r="B25" s="568"/>
      <c r="C25" s="568"/>
    </row>
    <row r="26" spans="1:4" ht="10.5" customHeight="1">
      <c r="A26" s="307"/>
      <c r="D26" s="307" t="s">
        <v>36</v>
      </c>
    </row>
    <row r="27" spans="1:4" ht="103.5" customHeight="1">
      <c r="A27" s="308" t="s">
        <v>79</v>
      </c>
      <c r="B27" s="308" t="s">
        <v>61</v>
      </c>
      <c r="C27" s="308" t="s">
        <v>80</v>
      </c>
      <c r="D27" s="308" t="s">
        <v>619</v>
      </c>
    </row>
    <row r="28" spans="1:4" ht="12.75">
      <c r="A28" s="309">
        <v>1</v>
      </c>
      <c r="B28" s="309">
        <v>2</v>
      </c>
      <c r="C28" s="309">
        <v>3</v>
      </c>
      <c r="D28" s="309">
        <v>4</v>
      </c>
    </row>
    <row r="29" spans="1:4" ht="18" customHeight="1">
      <c r="A29" s="569" t="s">
        <v>81</v>
      </c>
      <c r="B29" s="570"/>
      <c r="C29" s="570"/>
      <c r="D29" s="571"/>
    </row>
    <row r="30" spans="1:4" ht="18.75" customHeight="1" hidden="1">
      <c r="A30" s="313">
        <v>3719770</v>
      </c>
      <c r="B30" s="313">
        <v>9770</v>
      </c>
      <c r="C30" s="314" t="s">
        <v>456</v>
      </c>
      <c r="D30" s="315"/>
    </row>
    <row r="31" spans="1:4" ht="30" hidden="1">
      <c r="A31" s="316" t="s">
        <v>86</v>
      </c>
      <c r="B31" s="308">
        <v>9770</v>
      </c>
      <c r="C31" s="312" t="s">
        <v>87</v>
      </c>
      <c r="D31" s="317"/>
    </row>
    <row r="32" spans="1:4" ht="58.5" customHeight="1" hidden="1">
      <c r="A32" s="313">
        <v>3719800</v>
      </c>
      <c r="B32" s="313">
        <v>9800</v>
      </c>
      <c r="C32" s="318" t="s">
        <v>644</v>
      </c>
      <c r="D32" s="315">
        <f>D33</f>
        <v>0</v>
      </c>
    </row>
    <row r="33" spans="1:4" ht="15" hidden="1">
      <c r="A33" s="308">
        <v>99000000000</v>
      </c>
      <c r="B33" s="308">
        <v>9800</v>
      </c>
      <c r="C33" s="312" t="s">
        <v>88</v>
      </c>
      <c r="D33" s="317"/>
    </row>
    <row r="34" spans="1:4" ht="15.75" customHeight="1">
      <c r="A34" s="563" t="s">
        <v>89</v>
      </c>
      <c r="B34" s="563"/>
      <c r="C34" s="563"/>
      <c r="D34" s="563"/>
    </row>
    <row r="35" spans="1:4" ht="18" customHeight="1" hidden="1">
      <c r="A35" s="313">
        <v>3719770</v>
      </c>
      <c r="B35" s="313">
        <v>9770</v>
      </c>
      <c r="C35" s="314" t="s">
        <v>456</v>
      </c>
      <c r="D35" s="315"/>
    </row>
    <row r="36" spans="1:4" ht="30" hidden="1">
      <c r="A36" s="316" t="s">
        <v>86</v>
      </c>
      <c r="B36" s="308">
        <v>9770</v>
      </c>
      <c r="C36" s="312" t="s">
        <v>87</v>
      </c>
      <c r="D36" s="317"/>
    </row>
    <row r="37" spans="1:4" ht="58.5" customHeight="1" hidden="1">
      <c r="A37" s="313">
        <v>3719800</v>
      </c>
      <c r="B37" s="313">
        <v>9800</v>
      </c>
      <c r="C37" s="318" t="s">
        <v>644</v>
      </c>
      <c r="D37" s="315">
        <f>D38</f>
        <v>0</v>
      </c>
    </row>
    <row r="38" spans="1:4" ht="17.25" customHeight="1" hidden="1">
      <c r="A38" s="308">
        <v>99000000000</v>
      </c>
      <c r="B38" s="308">
        <v>9800</v>
      </c>
      <c r="C38" s="312" t="s">
        <v>88</v>
      </c>
      <c r="D38" s="317"/>
    </row>
    <row r="39" spans="1:4" ht="18.75" customHeight="1">
      <c r="A39" s="319" t="s">
        <v>74</v>
      </c>
      <c r="B39" s="319" t="s">
        <v>74</v>
      </c>
      <c r="C39" s="320" t="s">
        <v>75</v>
      </c>
      <c r="D39" s="321">
        <f>SUM(D33+D35+D37+D31)</f>
        <v>0</v>
      </c>
    </row>
    <row r="40" spans="1:4" ht="15">
      <c r="A40" s="308" t="s">
        <v>74</v>
      </c>
      <c r="B40" s="308" t="s">
        <v>74</v>
      </c>
      <c r="C40" s="312" t="s">
        <v>76</v>
      </c>
      <c r="D40" s="317"/>
    </row>
    <row r="41" spans="1:4" ht="14.25" customHeight="1">
      <c r="A41" s="308" t="s">
        <v>74</v>
      </c>
      <c r="B41" s="308" t="s">
        <v>74</v>
      </c>
      <c r="C41" s="312" t="s">
        <v>77</v>
      </c>
      <c r="D41" s="317"/>
    </row>
    <row r="42" spans="1:4" ht="45" customHeight="1">
      <c r="A42" s="322" t="s">
        <v>637</v>
      </c>
      <c r="C42" s="532" t="s">
        <v>638</v>
      </c>
      <c r="D42" s="530"/>
    </row>
  </sheetData>
  <mergeCells count="17">
    <mergeCell ref="A1:A4"/>
    <mergeCell ref="C1:D1"/>
    <mergeCell ref="C2:D2"/>
    <mergeCell ref="C3:D3"/>
    <mergeCell ref="B4:C4"/>
    <mergeCell ref="A5:D5"/>
    <mergeCell ref="A9:C9"/>
    <mergeCell ref="B11:C11"/>
    <mergeCell ref="A13:C13"/>
    <mergeCell ref="C42:D42"/>
    <mergeCell ref="A34:D34"/>
    <mergeCell ref="B14:C14"/>
    <mergeCell ref="B15:C15"/>
    <mergeCell ref="A17:C17"/>
    <mergeCell ref="B21:C21"/>
    <mergeCell ref="A25:C25"/>
    <mergeCell ref="A29:D29"/>
  </mergeCells>
  <printOptions/>
  <pageMargins left="0.7874015748031497" right="0.5118110236220472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бюжетний відділ</dc:creator>
  <cp:keywords/>
  <dc:description/>
  <cp:lastModifiedBy>Buh1</cp:lastModifiedBy>
  <cp:lastPrinted>2023-12-19T13:07:40Z</cp:lastPrinted>
  <dcterms:created xsi:type="dcterms:W3CDTF">2000-03-27T15:08:06Z</dcterms:created>
  <dcterms:modified xsi:type="dcterms:W3CDTF">2023-12-19T13:07:43Z</dcterms:modified>
  <cp:category/>
  <cp:version/>
  <cp:contentType/>
  <cp:contentStatus/>
</cp:coreProperties>
</file>